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508\508 compliant documents\DFAS\"/>
    </mc:Choice>
  </mc:AlternateContent>
  <bookViews>
    <workbookView xWindow="360" yWindow="75" windowWidth="11415" windowHeight="8505"/>
  </bookViews>
  <sheets>
    <sheet name="Wksheet" sheetId="1" r:id="rId1"/>
    <sheet name="Fringe" sheetId="2" r:id="rId2"/>
    <sheet name="Overhead" sheetId="6" r:id="rId3"/>
    <sheet name="G&amp;A" sheetId="7" r:id="rId4"/>
  </sheets>
  <definedNames>
    <definedName name="_xlnm.Print_Area" localSheetId="0">Wksheet!$A$1:$J$62</definedName>
  </definedNames>
  <calcPr calcId="152511"/>
</workbook>
</file>

<file path=xl/calcChain.xml><?xml version="1.0" encoding="utf-8"?>
<calcChain xmlns="http://schemas.openxmlformats.org/spreadsheetml/2006/main">
  <c r="B31" i="6" l="1"/>
  <c r="B9" i="2" l="1"/>
  <c r="B10" i="2"/>
  <c r="B11" i="2"/>
  <c r="B12" i="2"/>
  <c r="B13" i="2"/>
  <c r="B14" i="2"/>
  <c r="B18" i="2"/>
  <c r="B19" i="2"/>
  <c r="B20" i="2"/>
  <c r="B21" i="2"/>
  <c r="B40" i="7"/>
  <c r="B43" i="7" s="1"/>
  <c r="B41" i="7"/>
  <c r="B39" i="7"/>
  <c r="B38" i="7"/>
  <c r="B37" i="7"/>
  <c r="B36" i="7"/>
  <c r="B33" i="7"/>
  <c r="B31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9" i="7"/>
  <c r="B10" i="6"/>
  <c r="B12" i="6"/>
  <c r="B13" i="6"/>
  <c r="B14" i="6"/>
  <c r="B15" i="6"/>
  <c r="B16" i="6"/>
  <c r="B17" i="6"/>
  <c r="B18" i="6"/>
  <c r="B19" i="6"/>
  <c r="B20" i="6"/>
  <c r="B21" i="6"/>
  <c r="B22" i="6"/>
  <c r="B23" i="6"/>
  <c r="B29" i="6"/>
  <c r="B27" i="6"/>
  <c r="E44" i="1"/>
  <c r="C44" i="1"/>
  <c r="D44" i="1"/>
  <c r="F44" i="1"/>
  <c r="G44" i="1"/>
  <c r="H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B44" i="1"/>
  <c r="I44" i="1" l="1"/>
  <c r="B22" i="2"/>
  <c r="C9" i="2" s="1"/>
  <c r="B15" i="2"/>
  <c r="C10" i="2" l="1"/>
  <c r="C13" i="2"/>
  <c r="C12" i="2"/>
  <c r="C14" i="2"/>
  <c r="B24" i="2"/>
  <c r="C11" i="2"/>
  <c r="C15" i="2" l="1"/>
  <c r="G46" i="1"/>
  <c r="G49" i="1" s="1"/>
  <c r="F46" i="1"/>
  <c r="F49" i="1" s="1"/>
  <c r="D46" i="1"/>
  <c r="B11" i="6"/>
  <c r="B24" i="6" s="1"/>
  <c r="B35" i="7" s="1"/>
  <c r="H46" i="1"/>
  <c r="H49" i="1" s="1"/>
  <c r="B10" i="7"/>
  <c r="B28" i="7" s="1"/>
  <c r="C46" i="1"/>
  <c r="C49" i="1" l="1"/>
  <c r="E46" i="1"/>
  <c r="E49" i="1" s="1"/>
  <c r="B32" i="7"/>
  <c r="B28" i="6"/>
  <c r="B34" i="7"/>
  <c r="B30" i="6"/>
  <c r="D49" i="1"/>
  <c r="B42" i="7" l="1"/>
  <c r="B45" i="7" s="1"/>
  <c r="C18" i="7" s="1"/>
  <c r="C17" i="6"/>
  <c r="B49" i="1"/>
  <c r="C10" i="7" l="1"/>
  <c r="C17" i="7"/>
  <c r="C15" i="7"/>
  <c r="C24" i="7"/>
  <c r="C22" i="7"/>
  <c r="C12" i="7"/>
  <c r="C19" i="7"/>
  <c r="C26" i="7"/>
  <c r="B47" i="7"/>
  <c r="C21" i="7"/>
  <c r="C9" i="7"/>
  <c r="C16" i="7"/>
  <c r="C23" i="7"/>
  <c r="C11" i="7"/>
  <c r="C14" i="7"/>
  <c r="C25" i="7"/>
  <c r="C13" i="7"/>
  <c r="C20" i="7"/>
  <c r="C27" i="7"/>
  <c r="C12" i="6"/>
  <c r="C13" i="6"/>
  <c r="C21" i="6"/>
  <c r="C15" i="6"/>
  <c r="C23" i="6"/>
  <c r="C16" i="6"/>
  <c r="C20" i="6"/>
  <c r="C19" i="6"/>
  <c r="C22" i="6"/>
  <c r="C14" i="6"/>
  <c r="B33" i="6"/>
  <c r="C11" i="6"/>
  <c r="C10" i="6"/>
  <c r="C18" i="6"/>
  <c r="C28" i="7" l="1"/>
  <c r="C24" i="6"/>
</calcChain>
</file>

<file path=xl/sharedStrings.xml><?xml version="1.0" encoding="utf-8"?>
<sst xmlns="http://schemas.openxmlformats.org/spreadsheetml/2006/main" count="192" uniqueCount="124">
  <si>
    <t>ACCOUNT</t>
  </si>
  <si>
    <t>Labor</t>
  </si>
  <si>
    <t xml:space="preserve">Vacation </t>
  </si>
  <si>
    <t>Holidays</t>
  </si>
  <si>
    <t>Sick Leave</t>
  </si>
  <si>
    <t>Payroll Taxes</t>
  </si>
  <si>
    <t>Rent</t>
  </si>
  <si>
    <t>Utilities</t>
  </si>
  <si>
    <t>Telephone</t>
  </si>
  <si>
    <t>Equipment Rental</t>
  </si>
  <si>
    <t>Expendable Equipment</t>
  </si>
  <si>
    <t>Repairs &amp; Maintenance</t>
  </si>
  <si>
    <t>General Lab Supplies</t>
  </si>
  <si>
    <t>Travel</t>
  </si>
  <si>
    <t>Consultants</t>
  </si>
  <si>
    <t>Waste Disposal</t>
  </si>
  <si>
    <t>Training</t>
  </si>
  <si>
    <t>Liability Insurance</t>
  </si>
  <si>
    <t>Licenses</t>
  </si>
  <si>
    <t>Dues &amp; Subscriptions</t>
  </si>
  <si>
    <t>Postage</t>
  </si>
  <si>
    <t>Recruitment</t>
  </si>
  <si>
    <t>AMOUNT</t>
  </si>
  <si>
    <t>DIRECT</t>
  </si>
  <si>
    <t>FRINGE</t>
  </si>
  <si>
    <t>OVERHEAD</t>
  </si>
  <si>
    <t>G&amp;A</t>
  </si>
  <si>
    <t>401 (k) Plan</t>
  </si>
  <si>
    <t>Group Insurance</t>
  </si>
  <si>
    <t>Materials &amp; Supplies</t>
  </si>
  <si>
    <t>Other Direct Costs</t>
  </si>
  <si>
    <t>Subcontracts</t>
  </si>
  <si>
    <t>Depreciation</t>
  </si>
  <si>
    <t>Office Supplies</t>
  </si>
  <si>
    <t xml:space="preserve">                   TRIAL BALANCE</t>
  </si>
  <si>
    <t>Fringe Benefit Allocation</t>
  </si>
  <si>
    <t>Trial Balance Total</t>
  </si>
  <si>
    <t>Cost Pool Totals</t>
  </si>
  <si>
    <t>1. Get the company trial balance for all expense accounts</t>
  </si>
  <si>
    <t>2. For each expense account identify costs by cost pool (direct, fringe, etc.)</t>
  </si>
  <si>
    <t>4. Allocate fringe benefits to each cost pool based on the fringe benefit rate</t>
  </si>
  <si>
    <t>STEPS TO COMPLETING WORKSHEET</t>
  </si>
  <si>
    <t>UNALLOW</t>
  </si>
  <si>
    <t>Legal</t>
  </si>
  <si>
    <t>Accounting</t>
  </si>
  <si>
    <t>NOTES:</t>
  </si>
  <si>
    <t>(33.097% of Labor)</t>
  </si>
  <si>
    <t>Interest</t>
  </si>
  <si>
    <t>ELEMENT</t>
  </si>
  <si>
    <t>POOL:</t>
  </si>
  <si>
    <t>1.</t>
  </si>
  <si>
    <t xml:space="preserve">Holidays </t>
  </si>
  <si>
    <t xml:space="preserve">Sick Leave </t>
  </si>
  <si>
    <t>401(k) Plan</t>
  </si>
  <si>
    <t>TOTAL  (A)</t>
  </si>
  <si>
    <t>BASE:</t>
  </si>
  <si>
    <t>Direct Labor</t>
  </si>
  <si>
    <t>Overhead Labor</t>
  </si>
  <si>
    <t>G&amp;A Labor</t>
  </si>
  <si>
    <t>TOTAL  (B)</t>
  </si>
  <si>
    <t>2.</t>
  </si>
  <si>
    <t xml:space="preserve">Rent </t>
  </si>
  <si>
    <t>Depreciation-Lab Equip</t>
  </si>
  <si>
    <t>3.</t>
  </si>
  <si>
    <t>Recruitment/Relocation</t>
  </si>
  <si>
    <t>BASE (modified  cost):</t>
  </si>
  <si>
    <t>Overhead</t>
  </si>
  <si>
    <t xml:space="preserve">Consultants </t>
  </si>
  <si>
    <t xml:space="preserve">Travel </t>
  </si>
  <si>
    <t>Equipment</t>
  </si>
  <si>
    <t>SUBTOTAL</t>
  </si>
  <si>
    <t>Subcontracts &gt; $25,000</t>
  </si>
  <si>
    <t>3. Calculate the fringe benefit rate (see example on "Fringe" Sheet)</t>
  </si>
  <si>
    <t>Direct Equipment Purchases</t>
  </si>
  <si>
    <t>Notes</t>
  </si>
  <si>
    <t>1. Legal fees for patent costs unallowable.</t>
  </si>
  <si>
    <t>2. Interest costs unallowable.</t>
  </si>
  <si>
    <t>PROOF</t>
  </si>
  <si>
    <t>Direct Labor Fringe Benefits</t>
  </si>
  <si>
    <t xml:space="preserve">G&amp;A Fringe Benefits </t>
  </si>
  <si>
    <t xml:space="preserve">Overhead Labor Fringe Benefits </t>
  </si>
  <si>
    <t xml:space="preserve">TOTAL (A) </t>
  </si>
  <si>
    <t xml:space="preserve">TOTAL (B) </t>
  </si>
  <si>
    <t>5. Determine each cost pool and calculate the Overhead and G&amp;A rates</t>
  </si>
  <si>
    <t xml:space="preserve">    (see "Overhead" and "G&amp;A" sheets)</t>
  </si>
  <si>
    <r>
      <t xml:space="preserve">RATE </t>
    </r>
    <r>
      <rPr>
        <b/>
        <i/>
        <sz val="12"/>
        <rFont val="Arial"/>
        <family val="2"/>
      </rPr>
      <t>= (A) / (B)</t>
    </r>
  </si>
  <si>
    <t>% OF BASE</t>
  </si>
  <si>
    <t>NOTES</t>
  </si>
  <si>
    <t>123 Easy, Inc.</t>
  </si>
  <si>
    <t>Indirect Cost Worksheet</t>
  </si>
  <si>
    <t xml:space="preserve">         123 Easy, Inc.</t>
  </si>
  <si>
    <t xml:space="preserve">             Three Tier</t>
  </si>
  <si>
    <t xml:space="preserve">                                                           FRINGE BENEFITS</t>
  </si>
  <si>
    <t xml:space="preserve">                                                           123 Easy, Inc.</t>
  </si>
  <si>
    <t>NOTE:</t>
  </si>
  <si>
    <r>
      <t xml:space="preserve"> PAID ABSENCES: </t>
    </r>
    <r>
      <rPr>
        <sz val="12"/>
        <color rgb="FF000000"/>
        <rFont val="Arial"/>
        <family val="2"/>
      </rPr>
      <t xml:space="preserve">For informational purposes: 123 Easy's </t>
    </r>
  </si>
  <si>
    <t xml:space="preserve"> paid absence policy is as follows:</t>
  </si>
  <si>
    <t xml:space="preserve">   Vacation: 3 weeks or 120 hours</t>
  </si>
  <si>
    <t xml:space="preserve">   Holidays: 10 days or 80 hours</t>
  </si>
  <si>
    <t xml:space="preserve">   Sick Leave: 5 days or 40 hours</t>
  </si>
  <si>
    <t xml:space="preserve">                                                 123 Easy, Inc.</t>
  </si>
  <si>
    <t xml:space="preserve">                                                OVERHEAD</t>
  </si>
  <si>
    <t xml:space="preserve"> NOTES:</t>
  </si>
  <si>
    <r>
      <t xml:space="preserve"> </t>
    </r>
    <r>
      <rPr>
        <b/>
        <sz val="12"/>
        <color rgb="FF000000"/>
        <rFont val="Arial"/>
        <family val="2"/>
      </rPr>
      <t>2. RENT &amp; UTILITIES:</t>
    </r>
    <r>
      <rPr>
        <sz val="12"/>
        <color rgb="FF000000"/>
        <rFont val="Arial"/>
        <family val="2"/>
      </rPr>
      <t xml:space="preserve"> 123 Easy Inc. allocates rent and utilities between </t>
    </r>
  </si>
  <si>
    <t xml:space="preserve">     Overhead and G&amp;A based on square footage.</t>
  </si>
  <si>
    <t xml:space="preserve">     as follows: Overhead: 33.097% x $10,000 = $3,310</t>
  </si>
  <si>
    <r>
      <t xml:space="preserve"> 1. FRINGE BENEFITS:  </t>
    </r>
    <r>
      <rPr>
        <sz val="12"/>
        <color rgb="FF000000"/>
        <rFont val="Arial"/>
        <family val="2"/>
      </rPr>
      <t xml:space="preserve">Fringe benefit rate multiplied by Labor; computed </t>
    </r>
  </si>
  <si>
    <t>G &amp; A</t>
  </si>
  <si>
    <r>
      <t xml:space="preserve"> </t>
    </r>
    <r>
      <rPr>
        <sz val="12"/>
        <color rgb="FF000000"/>
        <rFont val="Arial"/>
        <family val="2"/>
      </rPr>
      <t>(Three Tier Example)</t>
    </r>
  </si>
  <si>
    <r>
      <t xml:space="preserve">1. FRINGE BENEFITS: </t>
    </r>
    <r>
      <rPr>
        <sz val="12"/>
        <color rgb="FF000000"/>
        <rFont val="Arial"/>
        <family val="2"/>
      </rPr>
      <t xml:space="preserve">Fringe benefit rate </t>
    </r>
  </si>
  <si>
    <t xml:space="preserve">    multiplied by labor:     G&amp;A: 33.097% x $80,000 = $26,478</t>
  </si>
  <si>
    <r>
      <t xml:space="preserve">2. RENT &amp; UTILITIES: </t>
    </r>
    <r>
      <rPr>
        <sz val="12"/>
        <color rgb="FF000000"/>
        <rFont val="Arial"/>
        <family val="2"/>
      </rPr>
      <t>123 Easy, Inc. allocates rent</t>
    </r>
  </si>
  <si>
    <t xml:space="preserve">    and utilities between Overhead and G&amp;A based on square</t>
  </si>
  <si>
    <t xml:space="preserve">    footage.</t>
  </si>
  <si>
    <r>
      <t>3. G&amp;A BASE/MODIFIED COST BASE:</t>
    </r>
    <r>
      <rPr>
        <sz val="12"/>
        <color rgb="FF000000"/>
        <rFont val="Arial"/>
        <family val="2"/>
      </rPr>
      <t xml:space="preserve"> The base is total</t>
    </r>
  </si>
  <si>
    <t xml:space="preserve">    costs (including  overhead) excluding equipment and</t>
  </si>
  <si>
    <t xml:space="preserve">    subcontract costs in excess of $25,000 per subcontract per</t>
  </si>
  <si>
    <t xml:space="preserve">    project period.</t>
  </si>
  <si>
    <r>
      <t xml:space="preserve">                                        </t>
    </r>
    <r>
      <rPr>
        <sz val="12"/>
        <color rgb="FF000000"/>
        <rFont val="Arial"/>
        <family val="2"/>
      </rPr>
      <t>(Three Tier Example)</t>
    </r>
  </si>
  <si>
    <r>
      <t xml:space="preserve">                                         </t>
    </r>
    <r>
      <rPr>
        <sz val="12"/>
        <color rgb="FF000000"/>
        <rFont val="Arial"/>
        <family val="2"/>
      </rPr>
      <t>(Three Tier Example)</t>
    </r>
  </si>
  <si>
    <t>OTHER</t>
  </si>
  <si>
    <t>Other Direct Labor</t>
  </si>
  <si>
    <t>Other Direct Labor Fringe Benefits</t>
  </si>
  <si>
    <t xml:space="preserve">Other Direct Labor Fringe Benefits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</si>
</sst>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1" xfId="0" applyBorder="1"/>
    <xf numFmtId="10" fontId="5" fillId="0" borderId="0" xfId="0" applyNumberFormat="1" applyFont="1" applyBorder="1"/>
    <xf numFmtId="49" fontId="3" fillId="0" borderId="0" xfId="0" applyNumberFormat="1" applyFont="1" applyAlignment="1">
      <alignment horizontal="center"/>
    </xf>
    <xf numFmtId="0" fontId="7" fillId="0" borderId="0" xfId="0" applyFont="1"/>
    <xf numFmtId="10" fontId="2" fillId="0" borderId="2" xfId="0" applyNumberFormat="1" applyFont="1" applyBorder="1"/>
    <xf numFmtId="0" fontId="0" fillId="0" borderId="0" xfId="0" applyAlignment="1">
      <alignment horizontal="center"/>
    </xf>
    <xf numFmtId="0" fontId="8" fillId="0" borderId="0" xfId="0" applyFont="1"/>
    <xf numFmtId="165" fontId="8" fillId="0" borderId="0" xfId="2" applyNumberFormat="1" applyFont="1"/>
    <xf numFmtId="164" fontId="8" fillId="0" borderId="0" xfId="1" applyNumberFormat="1" applyFont="1"/>
    <xf numFmtId="10" fontId="9" fillId="0" borderId="3" xfId="0" applyNumberFormat="1" applyFont="1" applyBorder="1"/>
    <xf numFmtId="165" fontId="9" fillId="0" borderId="2" xfId="2" applyNumberFormat="1" applyFont="1" applyBorder="1"/>
    <xf numFmtId="165" fontId="9" fillId="0" borderId="4" xfId="2" applyNumberFormat="1" applyFont="1" applyBorder="1"/>
    <xf numFmtId="164" fontId="9" fillId="0" borderId="0" xfId="1" applyNumberFormat="1" applyFont="1" applyBorder="1"/>
    <xf numFmtId="0" fontId="0" fillId="0" borderId="0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8" fillId="0" borderId="12" xfId="0" applyFont="1" applyBorder="1"/>
    <xf numFmtId="10" fontId="8" fillId="0" borderId="12" xfId="0" applyNumberFormat="1" applyFont="1" applyBorder="1"/>
    <xf numFmtId="166" fontId="9" fillId="0" borderId="13" xfId="0" applyNumberFormat="1" applyFont="1" applyBorder="1"/>
    <xf numFmtId="0" fontId="10" fillId="0" borderId="9" xfId="0" applyFont="1" applyBorder="1"/>
    <xf numFmtId="0" fontId="8" fillId="0" borderId="9" xfId="0" applyFont="1" applyBorder="1"/>
    <xf numFmtId="0" fontId="8" fillId="0" borderId="5" xfId="0" applyFont="1" applyBorder="1"/>
    <xf numFmtId="165" fontId="8" fillId="0" borderId="5" xfId="2" applyNumberFormat="1" applyFont="1" applyBorder="1"/>
    <xf numFmtId="164" fontId="8" fillId="0" borderId="5" xfId="1" applyNumberFormat="1" applyFont="1" applyBorder="1"/>
    <xf numFmtId="165" fontId="9" fillId="0" borderId="14" xfId="2" applyNumberFormat="1" applyFont="1" applyBorder="1"/>
    <xf numFmtId="166" fontId="9" fillId="0" borderId="15" xfId="0" applyNumberFormat="1" applyFont="1" applyBorder="1"/>
    <xf numFmtId="0" fontId="9" fillId="0" borderId="16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8" fillId="0" borderId="18" xfId="0" applyFont="1" applyBorder="1"/>
    <xf numFmtId="0" fontId="4" fillId="0" borderId="19" xfId="0" applyFont="1" applyBorder="1"/>
    <xf numFmtId="0" fontId="8" fillId="0" borderId="20" xfId="0" applyFont="1" applyBorder="1"/>
    <xf numFmtId="164" fontId="8" fillId="0" borderId="5" xfId="1" applyNumberFormat="1" applyFont="1" applyBorder="1" applyAlignment="1">
      <alignment horizontal="left" indent="3"/>
    </xf>
    <xf numFmtId="165" fontId="2" fillId="0" borderId="14" xfId="2" applyNumberFormat="1" applyFont="1" applyBorder="1"/>
    <xf numFmtId="10" fontId="2" fillId="0" borderId="15" xfId="0" applyNumberFormat="1" applyFont="1" applyBorder="1"/>
    <xf numFmtId="0" fontId="0" fillId="0" borderId="7" xfId="0" applyBorder="1"/>
    <xf numFmtId="49" fontId="3" fillId="0" borderId="7" xfId="0" applyNumberFormat="1" applyFont="1" applyBorder="1" applyAlignment="1">
      <alignment horizontal="center"/>
    </xf>
    <xf numFmtId="0" fontId="4" fillId="0" borderId="21" xfId="0" applyFont="1" applyBorder="1"/>
    <xf numFmtId="0" fontId="8" fillId="0" borderId="21" xfId="0" applyFont="1" applyBorder="1"/>
    <xf numFmtId="0" fontId="0" fillId="0" borderId="21" xfId="0" applyBorder="1"/>
    <xf numFmtId="0" fontId="8" fillId="0" borderId="21" xfId="0" applyFont="1" applyBorder="1" applyAlignment="1">
      <alignment horizontal="left"/>
    </xf>
    <xf numFmtId="0" fontId="0" fillId="0" borderId="22" xfId="0" applyBorder="1"/>
    <xf numFmtId="0" fontId="0" fillId="0" borderId="18" xfId="0" applyBorder="1"/>
    <xf numFmtId="0" fontId="4" fillId="0" borderId="23" xfId="0" applyFont="1" applyBorder="1"/>
    <xf numFmtId="0" fontId="0" fillId="0" borderId="3" xfId="0" applyBorder="1"/>
    <xf numFmtId="49" fontId="3" fillId="0" borderId="24" xfId="0" applyNumberFormat="1" applyFont="1" applyBorder="1" applyAlignment="1">
      <alignment horizontal="center"/>
    </xf>
    <xf numFmtId="0" fontId="0" fillId="0" borderId="26" xfId="0" applyBorder="1"/>
    <xf numFmtId="0" fontId="10" fillId="0" borderId="21" xfId="0" applyFont="1" applyBorder="1"/>
    <xf numFmtId="10" fontId="8" fillId="0" borderId="5" xfId="0" applyNumberFormat="1" applyFont="1" applyBorder="1"/>
    <xf numFmtId="10" fontId="9" fillId="0" borderId="14" xfId="0" applyNumberFormat="1" applyFont="1" applyBorder="1"/>
    <xf numFmtId="0" fontId="8" fillId="0" borderId="27" xfId="0" applyFont="1" applyBorder="1"/>
    <xf numFmtId="49" fontId="9" fillId="0" borderId="27" xfId="0" applyNumberFormat="1" applyFont="1" applyBorder="1" applyAlignment="1">
      <alignment horizontal="center"/>
    </xf>
    <xf numFmtId="0" fontId="8" fillId="0" borderId="15" xfId="0" applyFont="1" applyBorder="1"/>
    <xf numFmtId="49" fontId="9" fillId="0" borderId="28" xfId="0" applyNumberFormat="1" applyFont="1" applyBorder="1" applyAlignment="1">
      <alignment horizontal="center"/>
    </xf>
    <xf numFmtId="0" fontId="9" fillId="0" borderId="29" xfId="0" applyFont="1" applyBorder="1" applyAlignment="1">
      <alignment horizontal="right"/>
    </xf>
    <xf numFmtId="0" fontId="8" fillId="0" borderId="30" xfId="0" applyFont="1" applyBorder="1"/>
    <xf numFmtId="49" fontId="9" fillId="0" borderId="31" xfId="0" applyNumberFormat="1" applyFont="1" applyBorder="1" applyAlignment="1">
      <alignment horizontal="center"/>
    </xf>
    <xf numFmtId="0" fontId="8" fillId="0" borderId="32" xfId="0" applyFont="1" applyBorder="1"/>
    <xf numFmtId="49" fontId="9" fillId="0" borderId="33" xfId="0" applyNumberFormat="1" applyFont="1" applyBorder="1" applyAlignment="1">
      <alignment horizontal="center"/>
    </xf>
    <xf numFmtId="0" fontId="8" fillId="0" borderId="34" xfId="0" applyFont="1" applyBorder="1"/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5" fillId="0" borderId="9" xfId="0" applyFont="1" applyBorder="1"/>
    <xf numFmtId="165" fontId="5" fillId="0" borderId="5" xfId="2" applyNumberFormat="1" applyFont="1" applyBorder="1"/>
    <xf numFmtId="165" fontId="5" fillId="0" borderId="0" xfId="2" applyNumberFormat="1" applyFont="1"/>
    <xf numFmtId="44" fontId="5" fillId="0" borderId="0" xfId="2" applyFont="1"/>
    <xf numFmtId="44" fontId="5" fillId="0" borderId="5" xfId="2" applyFont="1" applyBorder="1"/>
    <xf numFmtId="165" fontId="5" fillId="0" borderId="0" xfId="0" applyNumberFormat="1" applyFont="1"/>
    <xf numFmtId="0" fontId="5" fillId="0" borderId="7" xfId="0" applyFont="1" applyBorder="1" applyAlignment="1">
      <alignment horizontal="center"/>
    </xf>
    <xf numFmtId="164" fontId="5" fillId="0" borderId="5" xfId="1" applyNumberFormat="1" applyFont="1" applyBorder="1"/>
    <xf numFmtId="164" fontId="5" fillId="0" borderId="0" xfId="1" applyNumberFormat="1" applyFont="1"/>
    <xf numFmtId="164" fontId="5" fillId="0" borderId="7" xfId="1" applyNumberFormat="1" applyFont="1" applyBorder="1" applyAlignment="1">
      <alignment horizontal="center"/>
    </xf>
    <xf numFmtId="164" fontId="5" fillId="0" borderId="7" xfId="1" quotePrefix="1" applyNumberFormat="1" applyFont="1" applyBorder="1" applyAlignment="1">
      <alignment horizontal="center"/>
    </xf>
    <xf numFmtId="0" fontId="5" fillId="0" borderId="10" xfId="0" applyFont="1" applyBorder="1"/>
    <xf numFmtId="164" fontId="5" fillId="0" borderId="6" xfId="1" applyNumberFormat="1" applyFont="1" applyBorder="1"/>
    <xf numFmtId="164" fontId="5" fillId="0" borderId="1" xfId="1" applyNumberFormat="1" applyFont="1" applyBorder="1"/>
    <xf numFmtId="0" fontId="5" fillId="0" borderId="11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right"/>
    </xf>
    <xf numFmtId="165" fontId="5" fillId="0" borderId="5" xfId="2" applyNumberFormat="1" applyFont="1" applyFill="1" applyBorder="1"/>
    <xf numFmtId="165" fontId="5" fillId="0" borderId="0" xfId="2" applyNumberFormat="1" applyFont="1" applyFill="1" applyBorder="1"/>
    <xf numFmtId="0" fontId="5" fillId="0" borderId="10" xfId="0" applyFont="1" applyBorder="1" applyAlignment="1">
      <alignment horizontal="right"/>
    </xf>
    <xf numFmtId="165" fontId="5" fillId="0" borderId="6" xfId="2" applyNumberFormat="1" applyFont="1" applyFill="1" applyBorder="1"/>
    <xf numFmtId="165" fontId="5" fillId="0" borderId="1" xfId="2" applyNumberFormat="1" applyFont="1" applyBorder="1"/>
    <xf numFmtId="165" fontId="5" fillId="0" borderId="6" xfId="2" applyNumberFormat="1" applyFont="1" applyBorder="1"/>
    <xf numFmtId="165" fontId="5" fillId="0" borderId="1" xfId="0" applyNumberFormat="1" applyFont="1" applyBorder="1"/>
    <xf numFmtId="0" fontId="5" fillId="0" borderId="8" xfId="0" applyFont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ill="1"/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0" fillId="0" borderId="21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left" vertical="center" readingOrder="1"/>
    </xf>
    <xf numFmtId="0" fontId="0" fillId="0" borderId="4" xfId="0" applyBorder="1"/>
    <xf numFmtId="0" fontId="0" fillId="0" borderId="37" xfId="0" applyBorder="1"/>
    <xf numFmtId="0" fontId="11" fillId="0" borderId="9" xfId="0" applyFont="1" applyBorder="1" applyAlignment="1">
      <alignment horizontal="left" vertical="center" readingOrder="1"/>
    </xf>
    <xf numFmtId="0" fontId="0" fillId="0" borderId="12" xfId="0" applyBorder="1"/>
    <xf numFmtId="0" fontId="12" fillId="0" borderId="9" xfId="0" applyFont="1" applyBorder="1" applyAlignment="1">
      <alignment horizontal="left" vertical="center" readingOrder="1"/>
    </xf>
    <xf numFmtId="0" fontId="0" fillId="0" borderId="38" xfId="0" applyBorder="1"/>
    <xf numFmtId="0" fontId="11" fillId="0" borderId="0" xfId="0" applyFont="1" applyAlignment="1">
      <alignment horizontal="center" vertical="center" readingOrder="1"/>
    </xf>
    <xf numFmtId="0" fontId="0" fillId="0" borderId="27" xfId="0" applyFill="1" applyBorder="1" applyAlignment="1">
      <alignment vertical="center"/>
    </xf>
    <xf numFmtId="0" fontId="5" fillId="0" borderId="9" xfId="0" applyFont="1" applyBorder="1" applyAlignment="1"/>
    <xf numFmtId="0" fontId="11" fillId="0" borderId="0" xfId="0" applyFont="1"/>
    <xf numFmtId="49" fontId="2" fillId="0" borderId="7" xfId="0" applyNumberFormat="1" applyFont="1" applyBorder="1" applyAlignment="1">
      <alignment horizontal="center"/>
    </xf>
    <xf numFmtId="0" fontId="2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3" fillId="0" borderId="21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5" fillId="0" borderId="21" xfId="0" applyFont="1" applyBorder="1"/>
    <xf numFmtId="164" fontId="8" fillId="0" borderId="5" xfId="1" applyNumberFormat="1" applyFont="1" applyBorder="1" applyAlignment="1">
      <alignment horizontal="left" indent="2"/>
    </xf>
    <xf numFmtId="0" fontId="11" fillId="0" borderId="0" xfId="0" applyFont="1" applyBorder="1" applyAlignment="1">
      <alignment horizontal="left" vertical="center" readingOrder="1"/>
    </xf>
    <xf numFmtId="0" fontId="5" fillId="0" borderId="0" xfId="0" applyFont="1" applyBorder="1" applyAlignment="1"/>
    <xf numFmtId="0" fontId="5" fillId="0" borderId="0" xfId="0" applyFont="1" applyBorder="1"/>
    <xf numFmtId="0" fontId="12" fillId="0" borderId="10" xfId="0" applyFont="1" applyBorder="1" applyAlignment="1">
      <alignment horizontal="left" vertical="center" readingOrder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zoomScaleNormal="100" workbookViewId="0">
      <selection activeCell="D46" sqref="D46"/>
    </sheetView>
  </sheetViews>
  <sheetFormatPr defaultRowHeight="12.75" x14ac:dyDescent="0.2"/>
  <cols>
    <col min="1" max="1" width="24.42578125" customWidth="1"/>
    <col min="2" max="4" width="15" customWidth="1"/>
    <col min="5" max="7" width="12.28515625" bestFit="1" customWidth="1"/>
    <col min="8" max="8" width="11" bestFit="1" customWidth="1"/>
    <col min="9" max="9" width="14.28515625" bestFit="1" customWidth="1"/>
    <col min="10" max="10" width="7" style="6" customWidth="1"/>
  </cols>
  <sheetData>
    <row r="1" spans="1:10" ht="15.75" x14ac:dyDescent="0.25">
      <c r="D1" s="69" t="s">
        <v>90</v>
      </c>
    </row>
    <row r="2" spans="1:10" ht="15.75" x14ac:dyDescent="0.25">
      <c r="A2" s="7"/>
      <c r="D2" s="69" t="s">
        <v>89</v>
      </c>
    </row>
    <row r="3" spans="1:10" ht="15.75" x14ac:dyDescent="0.25">
      <c r="A3" s="7"/>
      <c r="D3" s="69" t="s">
        <v>91</v>
      </c>
    </row>
    <row r="4" spans="1:10" ht="15" x14ac:dyDescent="0.2">
      <c r="A4" s="7"/>
    </row>
    <row r="5" spans="1:10" x14ac:dyDescent="0.2">
      <c r="A5" s="14"/>
      <c r="B5" s="14"/>
    </row>
    <row r="6" spans="1:10" ht="15.75" x14ac:dyDescent="0.2">
      <c r="A6" s="121" t="s">
        <v>34</v>
      </c>
      <c r="B6" s="122"/>
      <c r="C6" s="123"/>
      <c r="D6" s="123" t="s">
        <v>120</v>
      </c>
      <c r="E6" s="123"/>
      <c r="F6" s="123"/>
      <c r="G6" s="123"/>
      <c r="H6" s="123"/>
      <c r="I6" s="123"/>
      <c r="J6" s="124"/>
    </row>
    <row r="7" spans="1:10" ht="15.75" x14ac:dyDescent="0.2">
      <c r="A7" s="125" t="s">
        <v>0</v>
      </c>
      <c r="B7" s="126" t="s">
        <v>22</v>
      </c>
      <c r="C7" s="126" t="s">
        <v>23</v>
      </c>
      <c r="D7" s="126" t="s">
        <v>23</v>
      </c>
      <c r="E7" s="126" t="s">
        <v>24</v>
      </c>
      <c r="F7" s="126" t="s">
        <v>25</v>
      </c>
      <c r="G7" s="126" t="s">
        <v>26</v>
      </c>
      <c r="H7" s="126" t="s">
        <v>42</v>
      </c>
      <c r="I7" s="126" t="s">
        <v>77</v>
      </c>
      <c r="J7" s="127" t="s">
        <v>74</v>
      </c>
    </row>
    <row r="8" spans="1:10" x14ac:dyDescent="0.2">
      <c r="A8" s="17"/>
      <c r="B8" s="15"/>
      <c r="D8" s="15"/>
      <c r="F8" s="15"/>
      <c r="H8" s="15"/>
      <c r="J8" s="16"/>
    </row>
    <row r="9" spans="1:10" ht="15" x14ac:dyDescent="0.2">
      <c r="A9" s="70" t="s">
        <v>1</v>
      </c>
      <c r="B9" s="71">
        <v>515000</v>
      </c>
      <c r="C9" s="72">
        <v>400000</v>
      </c>
      <c r="D9" s="71">
        <v>25000</v>
      </c>
      <c r="E9" s="73">
        <v>0</v>
      </c>
      <c r="F9" s="71">
        <v>10000</v>
      </c>
      <c r="G9" s="72">
        <v>80000</v>
      </c>
      <c r="H9" s="74">
        <v>0</v>
      </c>
      <c r="I9" s="75">
        <f>SUM(C9:H9)</f>
        <v>515000</v>
      </c>
      <c r="J9" s="76"/>
    </row>
    <row r="10" spans="1:10" ht="15" x14ac:dyDescent="0.2">
      <c r="A10" s="70" t="s">
        <v>2</v>
      </c>
      <c r="B10" s="77">
        <v>33475</v>
      </c>
      <c r="C10" s="78"/>
      <c r="D10" s="77"/>
      <c r="E10" s="78">
        <v>33475</v>
      </c>
      <c r="F10" s="77"/>
      <c r="G10" s="78"/>
      <c r="H10" s="77"/>
      <c r="I10" s="78">
        <f t="shared" ref="I10:I42" si="0">SUM(C10:H10)</f>
        <v>33475</v>
      </c>
      <c r="J10" s="76"/>
    </row>
    <row r="11" spans="1:10" ht="15" x14ac:dyDescent="0.2">
      <c r="A11" s="70" t="s">
        <v>3</v>
      </c>
      <c r="B11" s="77">
        <v>22145</v>
      </c>
      <c r="C11" s="78"/>
      <c r="D11" s="77"/>
      <c r="E11" s="78">
        <v>22145</v>
      </c>
      <c r="F11" s="77"/>
      <c r="G11" s="78"/>
      <c r="H11" s="77"/>
      <c r="I11" s="78">
        <f t="shared" si="0"/>
        <v>22145</v>
      </c>
      <c r="J11" s="76"/>
    </row>
    <row r="12" spans="1:10" ht="15" x14ac:dyDescent="0.2">
      <c r="A12" s="70" t="s">
        <v>4</v>
      </c>
      <c r="B12" s="77">
        <v>11330</v>
      </c>
      <c r="C12" s="78"/>
      <c r="D12" s="77"/>
      <c r="E12" s="78">
        <v>11330</v>
      </c>
      <c r="F12" s="77"/>
      <c r="G12" s="78"/>
      <c r="H12" s="77"/>
      <c r="I12" s="78">
        <f t="shared" si="0"/>
        <v>11330</v>
      </c>
      <c r="J12" s="76"/>
    </row>
    <row r="13" spans="1:10" ht="15" x14ac:dyDescent="0.2">
      <c r="A13" s="70" t="s">
        <v>5</v>
      </c>
      <c r="B13" s="77">
        <v>52500</v>
      </c>
      <c r="C13" s="78"/>
      <c r="D13" s="77"/>
      <c r="E13" s="78">
        <v>52500</v>
      </c>
      <c r="F13" s="77"/>
      <c r="G13" s="78"/>
      <c r="H13" s="77"/>
      <c r="I13" s="78">
        <f t="shared" si="0"/>
        <v>52500</v>
      </c>
      <c r="J13" s="76"/>
    </row>
    <row r="14" spans="1:10" ht="15" x14ac:dyDescent="0.2">
      <c r="A14" s="70" t="s">
        <v>27</v>
      </c>
      <c r="B14" s="77">
        <v>15000</v>
      </c>
      <c r="C14" s="78"/>
      <c r="D14" s="77"/>
      <c r="E14" s="78">
        <v>15000</v>
      </c>
      <c r="F14" s="77"/>
      <c r="G14" s="78"/>
      <c r="H14" s="77"/>
      <c r="I14" s="78">
        <f t="shared" si="0"/>
        <v>15000</v>
      </c>
      <c r="J14" s="76"/>
    </row>
    <row r="15" spans="1:10" ht="15" x14ac:dyDescent="0.2">
      <c r="A15" s="70" t="s">
        <v>28</v>
      </c>
      <c r="B15" s="77">
        <v>36000</v>
      </c>
      <c r="C15" s="78"/>
      <c r="D15" s="77"/>
      <c r="E15" s="78">
        <v>36000</v>
      </c>
      <c r="F15" s="77"/>
      <c r="G15" s="78"/>
      <c r="H15" s="77"/>
      <c r="I15" s="78">
        <f t="shared" si="0"/>
        <v>36000</v>
      </c>
      <c r="J15" s="76"/>
    </row>
    <row r="16" spans="1:10" ht="15" x14ac:dyDescent="0.2">
      <c r="A16" s="70" t="s">
        <v>29</v>
      </c>
      <c r="B16" s="77">
        <v>33400</v>
      </c>
      <c r="C16" s="78">
        <v>28400</v>
      </c>
      <c r="D16" s="77">
        <v>5000</v>
      </c>
      <c r="E16" s="78"/>
      <c r="F16" s="77"/>
      <c r="G16" s="78"/>
      <c r="H16" s="77"/>
      <c r="I16" s="78">
        <f t="shared" si="0"/>
        <v>33400</v>
      </c>
      <c r="J16" s="76"/>
    </row>
    <row r="17" spans="1:10" ht="15" x14ac:dyDescent="0.2">
      <c r="A17" s="70" t="s">
        <v>14</v>
      </c>
      <c r="B17" s="77">
        <v>6200</v>
      </c>
      <c r="C17" s="78">
        <v>5700</v>
      </c>
      <c r="D17" s="77">
        <v>500</v>
      </c>
      <c r="E17" s="78"/>
      <c r="F17" s="77"/>
      <c r="G17" s="78"/>
      <c r="H17" s="77"/>
      <c r="I17" s="78">
        <f t="shared" si="0"/>
        <v>6200</v>
      </c>
      <c r="J17" s="76"/>
    </row>
    <row r="18" spans="1:10" ht="15" x14ac:dyDescent="0.2">
      <c r="A18" s="70" t="s">
        <v>13</v>
      </c>
      <c r="B18" s="77">
        <v>1650</v>
      </c>
      <c r="C18" s="78">
        <v>1400</v>
      </c>
      <c r="D18" s="77">
        <v>250</v>
      </c>
      <c r="E18" s="78"/>
      <c r="F18" s="77"/>
      <c r="G18" s="78"/>
      <c r="H18" s="77"/>
      <c r="I18" s="78">
        <f t="shared" si="0"/>
        <v>1650</v>
      </c>
      <c r="J18" s="76"/>
    </row>
    <row r="19" spans="1:10" ht="15" x14ac:dyDescent="0.2">
      <c r="A19" s="70" t="s">
        <v>30</v>
      </c>
      <c r="B19" s="77">
        <v>3050</v>
      </c>
      <c r="C19" s="78">
        <v>2800</v>
      </c>
      <c r="D19" s="77">
        <v>250</v>
      </c>
      <c r="E19" s="78"/>
      <c r="F19" s="77"/>
      <c r="G19" s="78"/>
      <c r="H19" s="77"/>
      <c r="I19" s="78">
        <f t="shared" si="0"/>
        <v>3050</v>
      </c>
      <c r="J19" s="76"/>
    </row>
    <row r="20" spans="1:10" ht="15" x14ac:dyDescent="0.2">
      <c r="A20" s="70" t="s">
        <v>31</v>
      </c>
      <c r="B20" s="77">
        <v>100000</v>
      </c>
      <c r="C20" s="78">
        <v>100000</v>
      </c>
      <c r="D20" s="77"/>
      <c r="E20" s="78"/>
      <c r="F20" s="77"/>
      <c r="G20" s="78"/>
      <c r="H20" s="77"/>
      <c r="I20" s="78">
        <f t="shared" si="0"/>
        <v>100000</v>
      </c>
      <c r="J20" s="76"/>
    </row>
    <row r="21" spans="1:10" ht="15" x14ac:dyDescent="0.2">
      <c r="A21" s="70" t="s">
        <v>6</v>
      </c>
      <c r="B21" s="77">
        <v>125000</v>
      </c>
      <c r="C21" s="78"/>
      <c r="D21" s="77"/>
      <c r="E21" s="78"/>
      <c r="F21" s="77">
        <v>120000</v>
      </c>
      <c r="G21" s="78">
        <v>5000</v>
      </c>
      <c r="H21" s="77"/>
      <c r="I21" s="78">
        <f t="shared" si="0"/>
        <v>125000</v>
      </c>
      <c r="J21" s="76"/>
    </row>
    <row r="22" spans="1:10" ht="15" x14ac:dyDescent="0.2">
      <c r="A22" s="70" t="s">
        <v>7</v>
      </c>
      <c r="B22" s="77">
        <v>13200</v>
      </c>
      <c r="C22" s="78"/>
      <c r="D22" s="77"/>
      <c r="E22" s="78"/>
      <c r="F22" s="77">
        <v>12000</v>
      </c>
      <c r="G22" s="78">
        <v>1200</v>
      </c>
      <c r="H22" s="77"/>
      <c r="I22" s="78">
        <f t="shared" si="0"/>
        <v>13200</v>
      </c>
      <c r="J22" s="76"/>
    </row>
    <row r="23" spans="1:10" ht="15" x14ac:dyDescent="0.2">
      <c r="A23" s="70" t="s">
        <v>8</v>
      </c>
      <c r="B23" s="77">
        <v>6600</v>
      </c>
      <c r="C23" s="78"/>
      <c r="D23" s="77"/>
      <c r="E23" s="78"/>
      <c r="F23" s="77">
        <v>6000</v>
      </c>
      <c r="G23" s="78">
        <v>600</v>
      </c>
      <c r="H23" s="77"/>
      <c r="I23" s="78">
        <f t="shared" si="0"/>
        <v>6600</v>
      </c>
      <c r="J23" s="76"/>
    </row>
    <row r="24" spans="1:10" ht="15" x14ac:dyDescent="0.2">
      <c r="A24" s="70" t="s">
        <v>32</v>
      </c>
      <c r="B24" s="77">
        <v>22000</v>
      </c>
      <c r="C24" s="78"/>
      <c r="D24" s="77"/>
      <c r="E24" s="78"/>
      <c r="F24" s="77">
        <v>21000</v>
      </c>
      <c r="G24" s="78">
        <v>1000</v>
      </c>
      <c r="H24" s="77"/>
      <c r="I24" s="78">
        <f t="shared" si="0"/>
        <v>22000</v>
      </c>
      <c r="J24" s="76"/>
    </row>
    <row r="25" spans="1:10" ht="15" x14ac:dyDescent="0.2">
      <c r="A25" s="70" t="s">
        <v>73</v>
      </c>
      <c r="B25" s="77">
        <v>10000</v>
      </c>
      <c r="C25" s="78">
        <v>10000</v>
      </c>
      <c r="D25" s="77"/>
      <c r="E25" s="78"/>
      <c r="F25" s="77"/>
      <c r="G25" s="78"/>
      <c r="H25" s="77"/>
      <c r="I25" s="78">
        <f t="shared" si="0"/>
        <v>10000</v>
      </c>
      <c r="J25" s="76"/>
    </row>
    <row r="26" spans="1:10" ht="15" x14ac:dyDescent="0.2">
      <c r="A26" s="70" t="s">
        <v>9</v>
      </c>
      <c r="B26" s="77">
        <v>5500</v>
      </c>
      <c r="C26" s="78"/>
      <c r="D26" s="77"/>
      <c r="E26" s="78"/>
      <c r="F26" s="77">
        <v>5000</v>
      </c>
      <c r="G26" s="78">
        <v>500</v>
      </c>
      <c r="H26" s="77"/>
      <c r="I26" s="78">
        <f t="shared" si="0"/>
        <v>5500</v>
      </c>
      <c r="J26" s="76"/>
    </row>
    <row r="27" spans="1:10" ht="15" x14ac:dyDescent="0.2">
      <c r="A27" s="70" t="s">
        <v>10</v>
      </c>
      <c r="B27" s="77">
        <v>9000</v>
      </c>
      <c r="C27" s="78"/>
      <c r="D27" s="77"/>
      <c r="E27" s="78"/>
      <c r="F27" s="77">
        <v>6000</v>
      </c>
      <c r="G27" s="78">
        <v>3000</v>
      </c>
      <c r="H27" s="77"/>
      <c r="I27" s="78">
        <f t="shared" si="0"/>
        <v>9000</v>
      </c>
      <c r="J27" s="76"/>
    </row>
    <row r="28" spans="1:10" ht="15" x14ac:dyDescent="0.2">
      <c r="A28" s="70" t="s">
        <v>11</v>
      </c>
      <c r="B28" s="77">
        <v>5500</v>
      </c>
      <c r="C28" s="78"/>
      <c r="D28" s="77"/>
      <c r="E28" s="78"/>
      <c r="F28" s="77">
        <v>5000</v>
      </c>
      <c r="G28" s="78">
        <v>500</v>
      </c>
      <c r="H28" s="77"/>
      <c r="I28" s="78">
        <f t="shared" si="0"/>
        <v>5500</v>
      </c>
      <c r="J28" s="76"/>
    </row>
    <row r="29" spans="1:10" ht="15" x14ac:dyDescent="0.2">
      <c r="A29" s="70" t="s">
        <v>33</v>
      </c>
      <c r="B29" s="77">
        <v>2500</v>
      </c>
      <c r="C29" s="78"/>
      <c r="D29" s="77"/>
      <c r="E29" s="78"/>
      <c r="F29" s="77"/>
      <c r="G29" s="78">
        <v>2500</v>
      </c>
      <c r="H29" s="77"/>
      <c r="I29" s="78">
        <f t="shared" si="0"/>
        <v>2500</v>
      </c>
      <c r="J29" s="76"/>
    </row>
    <row r="30" spans="1:10" ht="15" x14ac:dyDescent="0.2">
      <c r="A30" s="70" t="s">
        <v>12</v>
      </c>
      <c r="B30" s="77">
        <v>50000</v>
      </c>
      <c r="C30" s="78"/>
      <c r="D30" s="77"/>
      <c r="E30" s="78"/>
      <c r="F30" s="77">
        <v>50000</v>
      </c>
      <c r="G30" s="78"/>
      <c r="H30" s="77"/>
      <c r="I30" s="78">
        <f t="shared" si="0"/>
        <v>50000</v>
      </c>
      <c r="J30" s="76"/>
    </row>
    <row r="31" spans="1:10" ht="15" x14ac:dyDescent="0.2">
      <c r="A31" s="70" t="s">
        <v>13</v>
      </c>
      <c r="B31" s="77">
        <v>5000</v>
      </c>
      <c r="C31" s="78"/>
      <c r="D31" s="77"/>
      <c r="E31" s="78"/>
      <c r="F31" s="77">
        <v>1000</v>
      </c>
      <c r="G31" s="78">
        <v>4000</v>
      </c>
      <c r="H31" s="77"/>
      <c r="I31" s="78">
        <f t="shared" si="0"/>
        <v>5000</v>
      </c>
      <c r="J31" s="76"/>
    </row>
    <row r="32" spans="1:10" ht="15" x14ac:dyDescent="0.2">
      <c r="A32" s="70" t="s">
        <v>14</v>
      </c>
      <c r="B32" s="77">
        <v>4500</v>
      </c>
      <c r="C32" s="78"/>
      <c r="D32" s="77"/>
      <c r="E32" s="78"/>
      <c r="F32" s="77">
        <v>4000</v>
      </c>
      <c r="G32" s="78">
        <v>500</v>
      </c>
      <c r="H32" s="77"/>
      <c r="I32" s="78">
        <f t="shared" si="0"/>
        <v>4500</v>
      </c>
      <c r="J32" s="79"/>
    </row>
    <row r="33" spans="1:10" ht="15" x14ac:dyDescent="0.2">
      <c r="A33" s="70" t="s">
        <v>15</v>
      </c>
      <c r="B33" s="77">
        <v>1000</v>
      </c>
      <c r="C33" s="78"/>
      <c r="D33" s="77"/>
      <c r="E33" s="78"/>
      <c r="F33" s="77">
        <v>1000</v>
      </c>
      <c r="G33" s="78"/>
      <c r="H33" s="77"/>
      <c r="I33" s="78">
        <f t="shared" si="0"/>
        <v>1000</v>
      </c>
      <c r="J33" s="76"/>
    </row>
    <row r="34" spans="1:10" ht="15" x14ac:dyDescent="0.2">
      <c r="A34" s="70" t="s">
        <v>16</v>
      </c>
      <c r="B34" s="77">
        <v>3000</v>
      </c>
      <c r="C34" s="78"/>
      <c r="D34" s="77"/>
      <c r="E34" s="78"/>
      <c r="F34" s="77">
        <v>3000</v>
      </c>
      <c r="G34" s="78"/>
      <c r="H34" s="77"/>
      <c r="I34" s="78">
        <f t="shared" si="0"/>
        <v>3000</v>
      </c>
      <c r="J34" s="76"/>
    </row>
    <row r="35" spans="1:10" ht="15" x14ac:dyDescent="0.2">
      <c r="A35" s="70" t="s">
        <v>43</v>
      </c>
      <c r="B35" s="77">
        <v>30000</v>
      </c>
      <c r="C35" s="78"/>
      <c r="D35" s="77"/>
      <c r="E35" s="78"/>
      <c r="F35" s="77"/>
      <c r="G35" s="78">
        <v>5000</v>
      </c>
      <c r="H35" s="77">
        <v>25000</v>
      </c>
      <c r="I35" s="78">
        <f t="shared" si="0"/>
        <v>30000</v>
      </c>
      <c r="J35" s="80" t="s">
        <v>50</v>
      </c>
    </row>
    <row r="36" spans="1:10" ht="15" x14ac:dyDescent="0.2">
      <c r="A36" s="70" t="s">
        <v>44</v>
      </c>
      <c r="B36" s="77">
        <v>15000</v>
      </c>
      <c r="C36" s="78"/>
      <c r="D36" s="77"/>
      <c r="E36" s="78"/>
      <c r="F36" s="77"/>
      <c r="G36" s="78">
        <v>15000</v>
      </c>
      <c r="H36" s="77"/>
      <c r="I36" s="78">
        <f t="shared" si="0"/>
        <v>15000</v>
      </c>
      <c r="J36" s="76"/>
    </row>
    <row r="37" spans="1:10" ht="15" x14ac:dyDescent="0.2">
      <c r="A37" s="70" t="s">
        <v>17</v>
      </c>
      <c r="B37" s="77">
        <v>900</v>
      </c>
      <c r="C37" s="78"/>
      <c r="D37" s="77"/>
      <c r="E37" s="78"/>
      <c r="F37" s="77"/>
      <c r="G37" s="78">
        <v>900</v>
      </c>
      <c r="H37" s="77"/>
      <c r="I37" s="78">
        <f t="shared" si="0"/>
        <v>900</v>
      </c>
      <c r="J37" s="76"/>
    </row>
    <row r="38" spans="1:10" ht="15" x14ac:dyDescent="0.2">
      <c r="A38" s="70" t="s">
        <v>47</v>
      </c>
      <c r="B38" s="77">
        <v>11500</v>
      </c>
      <c r="C38" s="78"/>
      <c r="D38" s="77"/>
      <c r="E38" s="78"/>
      <c r="F38" s="77"/>
      <c r="G38" s="78"/>
      <c r="H38" s="77">
        <v>11500</v>
      </c>
      <c r="I38" s="78">
        <f t="shared" si="0"/>
        <v>11500</v>
      </c>
      <c r="J38" s="80" t="s">
        <v>60</v>
      </c>
    </row>
    <row r="39" spans="1:10" ht="15" x14ac:dyDescent="0.2">
      <c r="A39" s="70" t="s">
        <v>18</v>
      </c>
      <c r="B39" s="77">
        <v>250</v>
      </c>
      <c r="C39" s="78"/>
      <c r="D39" s="77"/>
      <c r="E39" s="78"/>
      <c r="F39" s="77"/>
      <c r="G39" s="78">
        <v>250</v>
      </c>
      <c r="H39" s="77"/>
      <c r="I39" s="78">
        <f t="shared" si="0"/>
        <v>250</v>
      </c>
      <c r="J39" s="76"/>
    </row>
    <row r="40" spans="1:10" ht="15" x14ac:dyDescent="0.2">
      <c r="A40" s="70" t="s">
        <v>19</v>
      </c>
      <c r="B40" s="77">
        <v>300</v>
      </c>
      <c r="C40" s="78"/>
      <c r="D40" s="77"/>
      <c r="E40" s="78"/>
      <c r="F40" s="77"/>
      <c r="G40" s="78">
        <v>300</v>
      </c>
      <c r="H40" s="77"/>
      <c r="I40" s="78">
        <f t="shared" si="0"/>
        <v>300</v>
      </c>
      <c r="J40" s="76"/>
    </row>
    <row r="41" spans="1:10" ht="15" x14ac:dyDescent="0.2">
      <c r="A41" s="70" t="s">
        <v>20</v>
      </c>
      <c r="B41" s="77">
        <v>200</v>
      </c>
      <c r="C41" s="78"/>
      <c r="D41" s="77"/>
      <c r="E41" s="78"/>
      <c r="F41" s="77"/>
      <c r="G41" s="78">
        <v>200</v>
      </c>
      <c r="H41" s="77"/>
      <c r="I41" s="78">
        <f t="shared" si="0"/>
        <v>200</v>
      </c>
      <c r="J41" s="76"/>
    </row>
    <row r="42" spans="1:10" ht="15" x14ac:dyDescent="0.2">
      <c r="A42" s="81" t="s">
        <v>21</v>
      </c>
      <c r="B42" s="82">
        <v>400</v>
      </c>
      <c r="C42" s="83"/>
      <c r="D42" s="82"/>
      <c r="E42" s="83"/>
      <c r="F42" s="82"/>
      <c r="G42" s="83">
        <v>400</v>
      </c>
      <c r="H42" s="82"/>
      <c r="I42" s="83">
        <f t="shared" si="0"/>
        <v>400</v>
      </c>
      <c r="J42" s="84"/>
    </row>
    <row r="43" spans="1:10" ht="15" x14ac:dyDescent="0.2">
      <c r="A43" s="70"/>
      <c r="B43" s="85"/>
      <c r="C43" s="68"/>
      <c r="D43" s="85"/>
      <c r="E43" s="68"/>
      <c r="F43" s="85"/>
      <c r="G43" s="68"/>
      <c r="H43" s="85"/>
      <c r="I43" s="68"/>
      <c r="J43" s="76"/>
    </row>
    <row r="44" spans="1:10" ht="15" x14ac:dyDescent="0.2">
      <c r="A44" s="86" t="s">
        <v>36</v>
      </c>
      <c r="B44" s="87">
        <f>SUM(B9:B42)</f>
        <v>1151100</v>
      </c>
      <c r="C44" s="88">
        <f t="shared" ref="C44:H44" si="1">SUM(C9:C42)</f>
        <v>548300</v>
      </c>
      <c r="D44" s="87">
        <f t="shared" si="1"/>
        <v>31000</v>
      </c>
      <c r="E44" s="88">
        <f t="shared" si="1"/>
        <v>170450</v>
      </c>
      <c r="F44" s="87">
        <f t="shared" si="1"/>
        <v>244000</v>
      </c>
      <c r="G44" s="88">
        <f t="shared" si="1"/>
        <v>120850</v>
      </c>
      <c r="H44" s="87">
        <f t="shared" si="1"/>
        <v>36500</v>
      </c>
      <c r="I44" s="75">
        <f>SUM(C44:H44)</f>
        <v>1151100</v>
      </c>
      <c r="J44" s="76"/>
    </row>
    <row r="45" spans="1:10" ht="15" x14ac:dyDescent="0.2">
      <c r="A45" s="70"/>
      <c r="B45" s="85"/>
      <c r="C45" s="68"/>
      <c r="D45" s="85"/>
      <c r="E45" s="68"/>
      <c r="F45" s="85"/>
      <c r="G45" s="68"/>
      <c r="H45" s="85"/>
      <c r="I45" s="68"/>
      <c r="J45" s="76"/>
    </row>
    <row r="46" spans="1:10" ht="15" x14ac:dyDescent="0.2">
      <c r="A46" s="70" t="s">
        <v>35</v>
      </c>
      <c r="B46" s="85"/>
      <c r="C46" s="78">
        <f>ROUND(C9*Fringe!$B24,0)</f>
        <v>132388</v>
      </c>
      <c r="D46" s="77">
        <f>ROUND(D9*Fringe!$B24,0)</f>
        <v>8274</v>
      </c>
      <c r="E46" s="78">
        <f>-C46-D46-F46-G46-H46</f>
        <v>-170450</v>
      </c>
      <c r="F46" s="77">
        <f>ROUND(F9*Fringe!$B24,0)</f>
        <v>3310</v>
      </c>
      <c r="G46" s="78">
        <f>ROUND(G9*Fringe!$B24,0)</f>
        <v>26478</v>
      </c>
      <c r="H46" s="77">
        <f>ROUND(H9*Fringe!$B24,0)</f>
        <v>0</v>
      </c>
      <c r="I46" s="68"/>
      <c r="J46" s="76"/>
    </row>
    <row r="47" spans="1:10" ht="15" x14ac:dyDescent="0.2">
      <c r="A47" s="70" t="s">
        <v>46</v>
      </c>
      <c r="B47" s="85"/>
      <c r="C47" s="68"/>
      <c r="D47" s="85"/>
      <c r="E47" s="68"/>
      <c r="F47" s="85"/>
      <c r="G47" s="68"/>
      <c r="H47" s="85"/>
      <c r="I47" s="68"/>
      <c r="J47" s="76"/>
    </row>
    <row r="48" spans="1:10" ht="15" x14ac:dyDescent="0.2">
      <c r="A48" s="70"/>
      <c r="B48" s="85"/>
      <c r="C48" s="68"/>
      <c r="D48" s="85"/>
      <c r="E48" s="68"/>
      <c r="F48" s="85"/>
      <c r="G48" s="68"/>
      <c r="H48" s="85"/>
      <c r="I48" s="68"/>
      <c r="J48" s="76"/>
    </row>
    <row r="49" spans="1:10" ht="15" x14ac:dyDescent="0.2">
      <c r="A49" s="89" t="s">
        <v>37</v>
      </c>
      <c r="B49" s="90">
        <f>SUM(C49:H49)</f>
        <v>1151100</v>
      </c>
      <c r="C49" s="91">
        <f t="shared" ref="C49:H49" si="2">+C44+C46</f>
        <v>680688</v>
      </c>
      <c r="D49" s="92">
        <f t="shared" si="2"/>
        <v>39274</v>
      </c>
      <c r="E49" s="91">
        <f t="shared" si="2"/>
        <v>0</v>
      </c>
      <c r="F49" s="92">
        <f t="shared" si="2"/>
        <v>247310</v>
      </c>
      <c r="G49" s="91">
        <f t="shared" si="2"/>
        <v>147328</v>
      </c>
      <c r="H49" s="92">
        <f t="shared" si="2"/>
        <v>36500</v>
      </c>
      <c r="I49" s="93"/>
      <c r="J49" s="94"/>
    </row>
    <row r="52" spans="1:10" ht="15.75" x14ac:dyDescent="0.25">
      <c r="A52" s="69" t="s">
        <v>45</v>
      </c>
    </row>
    <row r="53" spans="1:10" ht="15" x14ac:dyDescent="0.2">
      <c r="A53" s="7" t="s">
        <v>75</v>
      </c>
      <c r="B53" s="7"/>
    </row>
    <row r="54" spans="1:10" ht="15" x14ac:dyDescent="0.2">
      <c r="A54" s="7" t="s">
        <v>76</v>
      </c>
      <c r="B54" s="7"/>
    </row>
    <row r="56" spans="1:10" ht="15.75" x14ac:dyDescent="0.25">
      <c r="A56" s="4" t="s">
        <v>41</v>
      </c>
    </row>
    <row r="57" spans="1:10" ht="15" x14ac:dyDescent="0.2">
      <c r="A57" s="7" t="s">
        <v>38</v>
      </c>
      <c r="B57" s="7"/>
      <c r="C57" s="7"/>
      <c r="D57" s="7"/>
      <c r="E57" s="7"/>
      <c r="F57" s="7"/>
      <c r="G57" s="7"/>
    </row>
    <row r="58" spans="1:10" ht="15" x14ac:dyDescent="0.2">
      <c r="A58" s="7" t="s">
        <v>39</v>
      </c>
      <c r="B58" s="7"/>
      <c r="C58" s="7"/>
      <c r="D58" s="7"/>
      <c r="E58" s="7"/>
      <c r="F58" s="7"/>
      <c r="G58" s="7"/>
    </row>
    <row r="59" spans="1:10" ht="15" x14ac:dyDescent="0.2">
      <c r="A59" s="7" t="s">
        <v>72</v>
      </c>
      <c r="B59" s="7"/>
      <c r="C59" s="7"/>
      <c r="D59" s="7"/>
      <c r="E59" s="7"/>
      <c r="F59" s="7"/>
      <c r="G59" s="7"/>
    </row>
    <row r="60" spans="1:10" ht="15" x14ac:dyDescent="0.2">
      <c r="A60" s="7" t="s">
        <v>40</v>
      </c>
      <c r="B60" s="7"/>
      <c r="C60" s="7"/>
      <c r="D60" s="7"/>
      <c r="E60" s="7"/>
      <c r="F60" s="7"/>
      <c r="G60" s="7"/>
    </row>
    <row r="61" spans="1:10" ht="15" x14ac:dyDescent="0.2">
      <c r="A61" s="7" t="s">
        <v>83</v>
      </c>
      <c r="B61" s="7"/>
      <c r="C61" s="7"/>
      <c r="D61" s="7"/>
      <c r="E61" s="7"/>
      <c r="F61" s="7"/>
      <c r="G61" s="7"/>
    </row>
    <row r="62" spans="1:10" ht="15" x14ac:dyDescent="0.2">
      <c r="A62" s="7" t="s">
        <v>84</v>
      </c>
      <c r="B62" s="7"/>
      <c r="C62" s="7"/>
      <c r="D62" s="7"/>
      <c r="E62" s="7"/>
      <c r="F62" s="7"/>
      <c r="G62" s="7"/>
    </row>
    <row r="63" spans="1:10" ht="15" x14ac:dyDescent="0.2">
      <c r="A63" s="7"/>
      <c r="B63" s="7"/>
      <c r="C63" s="7"/>
      <c r="D63" s="7"/>
      <c r="E63" s="7"/>
      <c r="F63" s="7"/>
      <c r="G63" s="7"/>
    </row>
    <row r="64" spans="1:10" ht="15" x14ac:dyDescent="0.2">
      <c r="A64" s="7"/>
      <c r="B64" s="7"/>
      <c r="C64" s="7"/>
      <c r="D64" s="7"/>
      <c r="E64" s="7"/>
      <c r="F64" s="7"/>
      <c r="G64" s="7"/>
    </row>
  </sheetData>
  <phoneticPr fontId="0" type="noConversion"/>
  <printOptions horizontalCentered="1"/>
  <pageMargins left="0.2" right="0.2" top="0.86" bottom="0.79" header="0.52" footer="0.5"/>
  <pageSetup scale="75" orientation="portrait" r:id="rId1"/>
  <headerFooter alignWithMargins="0"/>
  <ignoredErrors>
    <ignoredError sqref="I9:I42" formulaRange="1"/>
  </ignoredErrors>
  <webPublishItems count="1">
    <webPublishItem id="7758" divId="IDCThreeTierExample_7758" sourceType="sheet" destinationFile="R:\Division\DFAS\IDCtrainingoverview\IDCThreeTierExample_Wksheet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A3" sqref="A3"/>
    </sheetView>
  </sheetViews>
  <sheetFormatPr defaultRowHeight="12.75" x14ac:dyDescent="0.2"/>
  <cols>
    <col min="1" max="1" width="31.85546875" customWidth="1"/>
    <col min="2" max="2" width="14" customWidth="1"/>
    <col min="3" max="3" width="22.7109375" customWidth="1"/>
  </cols>
  <sheetData>
    <row r="1" spans="1:4" ht="15.75" x14ac:dyDescent="0.2">
      <c r="A1" s="116" t="s">
        <v>93</v>
      </c>
    </row>
    <row r="2" spans="1:4" ht="15.75" x14ac:dyDescent="0.2">
      <c r="A2" s="116" t="s">
        <v>92</v>
      </c>
    </row>
    <row r="3" spans="1:4" ht="15.75" x14ac:dyDescent="0.25">
      <c r="A3" s="119" t="s">
        <v>119</v>
      </c>
    </row>
    <row r="6" spans="1:4" ht="15.75" x14ac:dyDescent="0.2">
      <c r="A6" s="63" t="s">
        <v>48</v>
      </c>
      <c r="B6" s="64" t="s">
        <v>22</v>
      </c>
      <c r="C6" s="62" t="s">
        <v>86</v>
      </c>
    </row>
    <row r="7" spans="1:4" s="98" customFormat="1" ht="15.75" x14ac:dyDescent="0.2">
      <c r="A7" s="95"/>
      <c r="B7" s="96"/>
      <c r="C7" s="97"/>
    </row>
    <row r="8" spans="1:4" ht="15" x14ac:dyDescent="0.2">
      <c r="A8" s="22" t="s">
        <v>49</v>
      </c>
      <c r="B8" s="24"/>
      <c r="C8" s="19"/>
    </row>
    <row r="9" spans="1:4" ht="15" x14ac:dyDescent="0.2">
      <c r="A9" s="23" t="s">
        <v>2</v>
      </c>
      <c r="B9" s="25">
        <f>Wksheet!E10</f>
        <v>33475</v>
      </c>
      <c r="C9" s="20">
        <f t="shared" ref="C9:C14" si="0">+B9/$B$22</f>
        <v>6.5000000000000002E-2</v>
      </c>
      <c r="D9" s="3"/>
    </row>
    <row r="10" spans="1:4" ht="15" x14ac:dyDescent="0.2">
      <c r="A10" s="23" t="s">
        <v>51</v>
      </c>
      <c r="B10" s="26">
        <f>Wksheet!E11</f>
        <v>22145</v>
      </c>
      <c r="C10" s="20">
        <f t="shared" si="0"/>
        <v>4.2999999999999997E-2</v>
      </c>
      <c r="D10" s="3"/>
    </row>
    <row r="11" spans="1:4" ht="15" x14ac:dyDescent="0.2">
      <c r="A11" s="23" t="s">
        <v>52</v>
      </c>
      <c r="B11" s="26">
        <f>Wksheet!E12</f>
        <v>11330</v>
      </c>
      <c r="C11" s="20">
        <f t="shared" si="0"/>
        <v>2.1999999999999999E-2</v>
      </c>
      <c r="D11" s="3"/>
    </row>
    <row r="12" spans="1:4" ht="15" x14ac:dyDescent="0.2">
      <c r="A12" s="23" t="s">
        <v>5</v>
      </c>
      <c r="B12" s="26">
        <f>Wksheet!E13</f>
        <v>52500</v>
      </c>
      <c r="C12" s="20">
        <f t="shared" si="0"/>
        <v>0.10194174757281553</v>
      </c>
    </row>
    <row r="13" spans="1:4" ht="15" x14ac:dyDescent="0.2">
      <c r="A13" s="23" t="s">
        <v>53</v>
      </c>
      <c r="B13" s="26">
        <f>Wksheet!E14</f>
        <v>15000</v>
      </c>
      <c r="C13" s="20">
        <f t="shared" si="0"/>
        <v>2.9126213592233011E-2</v>
      </c>
    </row>
    <row r="14" spans="1:4" ht="15" x14ac:dyDescent="0.2">
      <c r="A14" s="23" t="s">
        <v>28</v>
      </c>
      <c r="B14" s="26">
        <f>Wksheet!E15</f>
        <v>36000</v>
      </c>
      <c r="C14" s="20">
        <f t="shared" si="0"/>
        <v>6.9902912621359226E-2</v>
      </c>
    </row>
    <row r="15" spans="1:4" ht="16.5" thickBot="1" x14ac:dyDescent="0.3">
      <c r="A15" s="30" t="s">
        <v>54</v>
      </c>
      <c r="B15" s="27">
        <f>SUM(B9:B14)</f>
        <v>170450</v>
      </c>
      <c r="C15" s="21">
        <f>SUM(C9:C14)</f>
        <v>0.33097087378640777</v>
      </c>
    </row>
    <row r="16" spans="1:4" ht="15.75" thickTop="1" x14ac:dyDescent="0.2">
      <c r="A16" s="23"/>
      <c r="B16" s="24"/>
      <c r="C16" s="19"/>
    </row>
    <row r="17" spans="1:4" ht="15" x14ac:dyDescent="0.2">
      <c r="A17" s="22" t="s">
        <v>55</v>
      </c>
      <c r="B17" s="24"/>
      <c r="C17" s="19"/>
    </row>
    <row r="18" spans="1:4" ht="15" x14ac:dyDescent="0.2">
      <c r="A18" s="23" t="s">
        <v>56</v>
      </c>
      <c r="B18" s="25">
        <f>Wksheet!C9</f>
        <v>400000</v>
      </c>
      <c r="C18" s="19"/>
    </row>
    <row r="19" spans="1:4" ht="15" x14ac:dyDescent="0.2">
      <c r="A19" s="23" t="s">
        <v>57</v>
      </c>
      <c r="B19" s="26">
        <f>Wksheet!F9</f>
        <v>10000</v>
      </c>
      <c r="C19" s="19"/>
    </row>
    <row r="20" spans="1:4" ht="15" x14ac:dyDescent="0.2">
      <c r="A20" s="23" t="s">
        <v>58</v>
      </c>
      <c r="B20" s="26">
        <f>Wksheet!G9</f>
        <v>80000</v>
      </c>
      <c r="C20" s="19"/>
    </row>
    <row r="21" spans="1:4" ht="15" x14ac:dyDescent="0.2">
      <c r="A21" s="70" t="s">
        <v>121</v>
      </c>
      <c r="B21" s="26">
        <f>Wksheet!D9</f>
        <v>25000</v>
      </c>
      <c r="C21" s="19"/>
    </row>
    <row r="22" spans="1:4" ht="16.5" thickBot="1" x14ac:dyDescent="0.3">
      <c r="A22" s="30" t="s">
        <v>59</v>
      </c>
      <c r="B22" s="27">
        <f>SUM(B18:B21)</f>
        <v>515000</v>
      </c>
      <c r="C22" s="31"/>
    </row>
    <row r="23" spans="1:4" ht="15.75" thickTop="1" x14ac:dyDescent="0.2">
      <c r="A23" s="23"/>
      <c r="B23" s="24"/>
      <c r="C23" s="19"/>
    </row>
    <row r="24" spans="1:4" ht="16.5" thickBot="1" x14ac:dyDescent="0.3">
      <c r="A24" s="32" t="s">
        <v>85</v>
      </c>
      <c r="B24" s="28">
        <f>(B15/B22)</f>
        <v>0.33097087378640777</v>
      </c>
      <c r="C24" s="33"/>
      <c r="D24" s="3"/>
    </row>
    <row r="25" spans="1:4" ht="16.5" thickTop="1" x14ac:dyDescent="0.25">
      <c r="A25" s="4"/>
    </row>
    <row r="27" spans="1:4" ht="15.75" x14ac:dyDescent="0.2">
      <c r="A27" s="99" t="s">
        <v>94</v>
      </c>
    </row>
    <row r="28" spans="1:4" ht="15.75" x14ac:dyDescent="0.2">
      <c r="A28" s="99" t="s">
        <v>95</v>
      </c>
    </row>
    <row r="29" spans="1:4" ht="15" x14ac:dyDescent="0.2">
      <c r="A29" s="100" t="s">
        <v>96</v>
      </c>
    </row>
    <row r="30" spans="1:4" ht="15" x14ac:dyDescent="0.2">
      <c r="A30" s="100" t="s">
        <v>97</v>
      </c>
    </row>
    <row r="31" spans="1:4" ht="15" x14ac:dyDescent="0.2">
      <c r="A31" s="100" t="s">
        <v>98</v>
      </c>
    </row>
    <row r="32" spans="1:4" ht="15" x14ac:dyDescent="0.2">
      <c r="A32" s="100" t="s">
        <v>99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/>
  <webPublishItems count="1">
    <webPublishItem id="24050" divId="IDCThreeTierExample_24050" sourceType="sheet" destinationFile="R:\Division\DFAS\IDCtrainingoverview\IDCThreeTierExample_Fringe.html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/>
  </sheetViews>
  <sheetFormatPr defaultRowHeight="12.75" x14ac:dyDescent="0.2"/>
  <cols>
    <col min="1" max="1" width="35" customWidth="1"/>
    <col min="2" max="2" width="16" customWidth="1"/>
    <col min="3" max="3" width="15.85546875" customWidth="1"/>
  </cols>
  <sheetData>
    <row r="1" spans="1:4" ht="15.75" x14ac:dyDescent="0.2">
      <c r="A1" s="116" t="s">
        <v>100</v>
      </c>
    </row>
    <row r="2" spans="1:4" ht="15.75" x14ac:dyDescent="0.2">
      <c r="A2" s="116" t="s">
        <v>101</v>
      </c>
    </row>
    <row r="3" spans="1:4" ht="15.75" x14ac:dyDescent="0.25">
      <c r="A3" s="119" t="s">
        <v>118</v>
      </c>
    </row>
    <row r="7" spans="1:4" ht="15.75" x14ac:dyDescent="0.2">
      <c r="A7" s="105" t="s">
        <v>48</v>
      </c>
      <c r="B7" s="106" t="s">
        <v>22</v>
      </c>
      <c r="C7" s="107" t="s">
        <v>86</v>
      </c>
      <c r="D7" s="108" t="s">
        <v>87</v>
      </c>
    </row>
    <row r="8" spans="1:4" s="98" customFormat="1" x14ac:dyDescent="0.2">
      <c r="A8" s="101"/>
      <c r="B8" s="102"/>
      <c r="C8" s="103"/>
      <c r="D8" s="104"/>
    </row>
    <row r="9" spans="1:4" ht="15" x14ac:dyDescent="0.2">
      <c r="A9" s="39" t="s">
        <v>49</v>
      </c>
      <c r="B9" s="15"/>
      <c r="D9" s="37"/>
    </row>
    <row r="10" spans="1:4" ht="15" x14ac:dyDescent="0.2">
      <c r="A10" s="40" t="s">
        <v>57</v>
      </c>
      <c r="B10" s="25">
        <f>Wksheet!F9</f>
        <v>10000</v>
      </c>
      <c r="C10" s="2">
        <f t="shared" ref="C10:C23" si="0">+B10/$B$31</f>
        <v>1.767840158964187E-2</v>
      </c>
      <c r="D10" s="37"/>
    </row>
    <row r="11" spans="1:4" ht="15.75" x14ac:dyDescent="0.25">
      <c r="A11" s="40" t="s">
        <v>80</v>
      </c>
      <c r="B11" s="34">
        <f>ROUND(B10*Fringe!B24,0)</f>
        <v>3310</v>
      </c>
      <c r="C11" s="2">
        <f t="shared" si="0"/>
        <v>5.8515509261714595E-3</v>
      </c>
      <c r="D11" s="120" t="s">
        <v>50</v>
      </c>
    </row>
    <row r="12" spans="1:4" ht="15.75" x14ac:dyDescent="0.25">
      <c r="A12" s="40" t="s">
        <v>61</v>
      </c>
      <c r="B12" s="34">
        <f>Wksheet!F21</f>
        <v>120000</v>
      </c>
      <c r="C12" s="2">
        <f t="shared" si="0"/>
        <v>0.21214081907570245</v>
      </c>
      <c r="D12" s="120" t="s">
        <v>60</v>
      </c>
    </row>
    <row r="13" spans="1:4" ht="15.75" x14ac:dyDescent="0.25">
      <c r="A13" s="40" t="s">
        <v>7</v>
      </c>
      <c r="B13" s="34">
        <f>Wksheet!F22</f>
        <v>12000</v>
      </c>
      <c r="C13" s="2">
        <f t="shared" si="0"/>
        <v>2.1214081907570244E-2</v>
      </c>
      <c r="D13" s="120" t="s">
        <v>60</v>
      </c>
    </row>
    <row r="14" spans="1:4" ht="15" x14ac:dyDescent="0.2">
      <c r="A14" s="40" t="s">
        <v>8</v>
      </c>
      <c r="B14" s="34">
        <f>Wksheet!F23</f>
        <v>6000</v>
      </c>
      <c r="C14" s="2">
        <f t="shared" si="0"/>
        <v>1.0607040953785122E-2</v>
      </c>
      <c r="D14" s="38"/>
    </row>
    <row r="15" spans="1:4" ht="15" x14ac:dyDescent="0.2">
      <c r="A15" s="40" t="s">
        <v>62</v>
      </c>
      <c r="B15" s="34">
        <f>Wksheet!F24</f>
        <v>21000</v>
      </c>
      <c r="C15" s="2">
        <f t="shared" si="0"/>
        <v>3.7124643338247929E-2</v>
      </c>
      <c r="D15" s="37"/>
    </row>
    <row r="16" spans="1:4" ht="15" x14ac:dyDescent="0.2">
      <c r="A16" s="40" t="s">
        <v>9</v>
      </c>
      <c r="B16" s="34">
        <f>Wksheet!F26</f>
        <v>5000</v>
      </c>
      <c r="C16" s="2">
        <f t="shared" si="0"/>
        <v>8.8392007948209349E-3</v>
      </c>
      <c r="D16" s="37"/>
    </row>
    <row r="17" spans="1:4" ht="15" x14ac:dyDescent="0.2">
      <c r="A17" s="40" t="s">
        <v>10</v>
      </c>
      <c r="B17" s="34">
        <f>Wksheet!F27</f>
        <v>6000</v>
      </c>
      <c r="C17" s="2">
        <f t="shared" si="0"/>
        <v>1.0607040953785122E-2</v>
      </c>
      <c r="D17" s="37"/>
    </row>
    <row r="18" spans="1:4" ht="15" x14ac:dyDescent="0.2">
      <c r="A18" s="40" t="s">
        <v>11</v>
      </c>
      <c r="B18" s="34">
        <f>Wksheet!F28</f>
        <v>5000</v>
      </c>
      <c r="C18" s="2">
        <f t="shared" si="0"/>
        <v>8.8392007948209349E-3</v>
      </c>
      <c r="D18" s="37"/>
    </row>
    <row r="19" spans="1:4" ht="15" x14ac:dyDescent="0.2">
      <c r="A19" s="40" t="s">
        <v>12</v>
      </c>
      <c r="B19" s="34">
        <f>Wksheet!F30</f>
        <v>50000</v>
      </c>
      <c r="C19" s="2">
        <f t="shared" si="0"/>
        <v>8.8392007948209353E-2</v>
      </c>
      <c r="D19" s="37"/>
    </row>
    <row r="20" spans="1:4" ht="15" x14ac:dyDescent="0.2">
      <c r="A20" s="40" t="s">
        <v>13</v>
      </c>
      <c r="B20" s="34">
        <f>Wksheet!F31</f>
        <v>1000</v>
      </c>
      <c r="C20" s="2">
        <f t="shared" si="0"/>
        <v>1.767840158964187E-3</v>
      </c>
      <c r="D20" s="37"/>
    </row>
    <row r="21" spans="1:4" ht="15" x14ac:dyDescent="0.2">
      <c r="A21" s="40" t="s">
        <v>14</v>
      </c>
      <c r="B21" s="34">
        <f>Wksheet!F32</f>
        <v>4000</v>
      </c>
      <c r="C21" s="2">
        <f t="shared" si="0"/>
        <v>7.071360635856748E-3</v>
      </c>
      <c r="D21" s="37"/>
    </row>
    <row r="22" spans="1:4" ht="15" x14ac:dyDescent="0.2">
      <c r="A22" s="40" t="s">
        <v>15</v>
      </c>
      <c r="B22" s="34">
        <f>Wksheet!F33</f>
        <v>1000</v>
      </c>
      <c r="C22" s="2">
        <f t="shared" si="0"/>
        <v>1.767840158964187E-3</v>
      </c>
      <c r="D22" s="37"/>
    </row>
    <row r="23" spans="1:4" ht="15" x14ac:dyDescent="0.2">
      <c r="A23" s="40" t="s">
        <v>16</v>
      </c>
      <c r="B23" s="34">
        <f>Wksheet!F34</f>
        <v>3000</v>
      </c>
      <c r="C23" s="2">
        <f t="shared" si="0"/>
        <v>5.303520476892561E-3</v>
      </c>
      <c r="D23" s="37"/>
    </row>
    <row r="24" spans="1:4" ht="16.5" thickBot="1" x14ac:dyDescent="0.3">
      <c r="A24" s="30" t="s">
        <v>81</v>
      </c>
      <c r="B24" s="35">
        <f>SUM(B10:B23)</f>
        <v>247310</v>
      </c>
      <c r="C24" s="5">
        <f>SUM(C10:C23)</f>
        <v>0.43720454971343309</v>
      </c>
      <c r="D24" s="48"/>
    </row>
    <row r="25" spans="1:4" ht="13.5" thickTop="1" x14ac:dyDescent="0.2">
      <c r="A25" s="129"/>
      <c r="B25" s="130"/>
      <c r="C25" s="131"/>
      <c r="D25" s="132"/>
    </row>
    <row r="26" spans="1:4" ht="15" x14ac:dyDescent="0.2">
      <c r="A26" s="39" t="s">
        <v>55</v>
      </c>
      <c r="B26" s="15"/>
      <c r="C26" s="14"/>
      <c r="D26" s="37"/>
    </row>
    <row r="27" spans="1:4" ht="15" x14ac:dyDescent="0.2">
      <c r="A27" s="40" t="s">
        <v>56</v>
      </c>
      <c r="B27" s="25">
        <f>Wksheet!C9</f>
        <v>400000</v>
      </c>
      <c r="C27" s="14"/>
      <c r="D27" s="37"/>
    </row>
    <row r="28" spans="1:4" ht="15" x14ac:dyDescent="0.2">
      <c r="A28" s="42" t="s">
        <v>78</v>
      </c>
      <c r="B28" s="26">
        <f>Wksheet!C46</f>
        <v>132388</v>
      </c>
      <c r="C28" s="14"/>
      <c r="D28" s="37"/>
    </row>
    <row r="29" spans="1:4" ht="15" x14ac:dyDescent="0.2">
      <c r="A29" s="133" t="s">
        <v>121</v>
      </c>
      <c r="B29" s="134">
        <f>Wksheet!D9</f>
        <v>25000</v>
      </c>
      <c r="C29" s="14"/>
      <c r="D29" s="38"/>
    </row>
    <row r="30" spans="1:4" ht="15" x14ac:dyDescent="0.2">
      <c r="A30" s="128" t="s">
        <v>122</v>
      </c>
      <c r="B30" s="26">
        <f>Wksheet!D46</f>
        <v>8274</v>
      </c>
      <c r="C30" s="14"/>
      <c r="D30" s="38"/>
    </row>
    <row r="31" spans="1:4" ht="16.5" thickBot="1" x14ac:dyDescent="0.3">
      <c r="A31" s="30" t="s">
        <v>82</v>
      </c>
      <c r="B31" s="35">
        <f>SUM(B27:B30)</f>
        <v>565662</v>
      </c>
      <c r="C31" s="43"/>
      <c r="D31" s="44"/>
    </row>
    <row r="32" spans="1:4" ht="13.5" thickTop="1" x14ac:dyDescent="0.2">
      <c r="A32" s="41"/>
      <c r="B32" s="15"/>
      <c r="D32" s="37"/>
    </row>
    <row r="33" spans="1:5" ht="16.5" thickBot="1" x14ac:dyDescent="0.3">
      <c r="A33" s="45" t="s">
        <v>85</v>
      </c>
      <c r="B33" s="36">
        <f>ROUND((B24/B31),4)</f>
        <v>0.43719999999999998</v>
      </c>
      <c r="C33" s="46"/>
      <c r="D33" s="47"/>
    </row>
    <row r="34" spans="1:5" ht="13.5" thickTop="1" x14ac:dyDescent="0.2"/>
    <row r="37" spans="1:5" ht="15.75" x14ac:dyDescent="0.2">
      <c r="A37" s="109" t="s">
        <v>102</v>
      </c>
      <c r="B37" s="110"/>
      <c r="C37" s="110"/>
      <c r="D37" s="111"/>
      <c r="E37" s="14"/>
    </row>
    <row r="38" spans="1:5" ht="15.75" x14ac:dyDescent="0.2">
      <c r="A38" s="112" t="s">
        <v>106</v>
      </c>
      <c r="B38" s="14"/>
      <c r="C38" s="14"/>
      <c r="D38" s="113"/>
      <c r="E38" s="14"/>
    </row>
    <row r="39" spans="1:5" ht="15" x14ac:dyDescent="0.2">
      <c r="A39" s="114" t="s">
        <v>105</v>
      </c>
      <c r="B39" s="14"/>
      <c r="C39" s="14"/>
      <c r="D39" s="113"/>
      <c r="E39" s="14"/>
    </row>
    <row r="40" spans="1:5" ht="15" x14ac:dyDescent="0.2">
      <c r="A40" s="114"/>
      <c r="B40" s="14"/>
      <c r="C40" s="14"/>
      <c r="D40" s="113"/>
      <c r="E40" s="14"/>
    </row>
    <row r="41" spans="1:5" ht="15.75" x14ac:dyDescent="0.2">
      <c r="A41" s="114" t="s">
        <v>103</v>
      </c>
      <c r="B41" s="14"/>
      <c r="C41" s="14"/>
      <c r="D41" s="113"/>
      <c r="E41" s="14"/>
    </row>
    <row r="42" spans="1:5" ht="15" x14ac:dyDescent="0.2">
      <c r="A42" s="114" t="s">
        <v>104</v>
      </c>
      <c r="B42" s="14"/>
      <c r="C42" s="14"/>
      <c r="D42" s="113"/>
      <c r="E42" s="14"/>
    </row>
    <row r="43" spans="1:5" x14ac:dyDescent="0.2">
      <c r="A43" s="18"/>
      <c r="B43" s="1"/>
      <c r="C43" s="1"/>
      <c r="D43" s="115"/>
      <c r="E43" s="14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/>
  <ignoredErrors>
    <ignoredError sqref="D11:D15" numberStoredAsText="1"/>
  </ignoredErrors>
  <webPublishItems count="1">
    <webPublishItem id="16707" divId="IDCThreeTierExample_16707" sourceType="sheet" destinationFile="R:\Division\DFAS\IDCtrainingoverview\IDCThreeTierExample_Overhead.html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workbookViewId="0"/>
  </sheetViews>
  <sheetFormatPr defaultRowHeight="12.75" x14ac:dyDescent="0.2"/>
  <cols>
    <col min="1" max="1" width="36" bestFit="1" customWidth="1"/>
    <col min="2" max="2" width="13" customWidth="1"/>
    <col min="3" max="3" width="19" customWidth="1"/>
    <col min="4" max="4" width="10.42578125" customWidth="1"/>
    <col min="5" max="5" width="2" customWidth="1"/>
  </cols>
  <sheetData>
    <row r="1" spans="1:12" ht="15.75" x14ac:dyDescent="0.2">
      <c r="B1" s="116" t="s">
        <v>88</v>
      </c>
    </row>
    <row r="2" spans="1:12" ht="15.75" x14ac:dyDescent="0.2">
      <c r="B2" s="116" t="s">
        <v>107</v>
      </c>
    </row>
    <row r="3" spans="1:12" ht="15.75" x14ac:dyDescent="0.2">
      <c r="B3" s="116" t="s">
        <v>108</v>
      </c>
    </row>
    <row r="6" spans="1:12" ht="15.75" x14ac:dyDescent="0.2">
      <c r="A6" s="65" t="s">
        <v>48</v>
      </c>
      <c r="B6" s="66" t="s">
        <v>22</v>
      </c>
      <c r="C6" s="64" t="s">
        <v>86</v>
      </c>
      <c r="D6" s="67" t="s">
        <v>87</v>
      </c>
    </row>
    <row r="7" spans="1:12" ht="15.75" x14ac:dyDescent="0.2">
      <c r="A7" s="101"/>
      <c r="B7" s="103"/>
      <c r="C7" s="102"/>
      <c r="D7" s="117"/>
      <c r="F7" s="109" t="s">
        <v>45</v>
      </c>
      <c r="G7" s="110"/>
      <c r="H7" s="110"/>
      <c r="I7" s="110"/>
      <c r="J7" s="110"/>
      <c r="K7" s="110"/>
      <c r="L7" s="111"/>
    </row>
    <row r="8" spans="1:12" ht="15.75" x14ac:dyDescent="0.2">
      <c r="A8" s="49" t="s">
        <v>49</v>
      </c>
      <c r="B8" s="7"/>
      <c r="C8" s="24"/>
      <c r="D8" s="52"/>
      <c r="F8" s="112" t="s">
        <v>109</v>
      </c>
      <c r="G8" s="14"/>
      <c r="H8" s="14"/>
      <c r="I8" s="14"/>
      <c r="J8" s="14"/>
      <c r="K8" s="14"/>
      <c r="L8" s="113"/>
    </row>
    <row r="9" spans="1:12" ht="15" x14ac:dyDescent="0.2">
      <c r="A9" s="40" t="s">
        <v>58</v>
      </c>
      <c r="B9" s="8">
        <f>Wksheet!G9</f>
        <v>80000</v>
      </c>
      <c r="C9" s="50">
        <f t="shared" ref="C9:C26" si="0">+B9/$B$45</f>
        <v>9.0674984585252624E-2</v>
      </c>
      <c r="D9" s="52"/>
      <c r="F9" s="118" t="s">
        <v>110</v>
      </c>
      <c r="G9" s="14"/>
      <c r="H9" s="14"/>
      <c r="I9" s="14"/>
      <c r="J9" s="14"/>
      <c r="K9" s="14"/>
      <c r="L9" s="113"/>
    </row>
    <row r="10" spans="1:12" ht="15.75" x14ac:dyDescent="0.25">
      <c r="A10" s="40" t="s">
        <v>79</v>
      </c>
      <c r="B10" s="9">
        <f>ROUND(B9*Fringe!B24,0)</f>
        <v>26478</v>
      </c>
      <c r="C10" s="50">
        <f t="shared" si="0"/>
        <v>3.0011153023103986E-2</v>
      </c>
      <c r="D10" s="53" t="s">
        <v>50</v>
      </c>
      <c r="F10" s="112" t="s">
        <v>111</v>
      </c>
      <c r="G10" s="14"/>
      <c r="H10" s="14"/>
      <c r="I10" s="14"/>
      <c r="J10" s="14"/>
      <c r="K10" s="14"/>
      <c r="L10" s="113"/>
    </row>
    <row r="11" spans="1:12" ht="15.75" x14ac:dyDescent="0.25">
      <c r="A11" s="40" t="s">
        <v>61</v>
      </c>
      <c r="B11" s="9">
        <f>Wksheet!G21</f>
        <v>5000</v>
      </c>
      <c r="C11" s="50">
        <f t="shared" si="0"/>
        <v>5.667186536578289E-3</v>
      </c>
      <c r="D11" s="53" t="s">
        <v>60</v>
      </c>
      <c r="F11" s="118" t="s">
        <v>112</v>
      </c>
      <c r="G11" s="14"/>
      <c r="H11" s="14"/>
      <c r="I11" s="14"/>
      <c r="J11" s="14"/>
      <c r="K11" s="14"/>
      <c r="L11" s="113"/>
    </row>
    <row r="12" spans="1:12" ht="15.75" x14ac:dyDescent="0.25">
      <c r="A12" s="40" t="s">
        <v>7</v>
      </c>
      <c r="B12" s="9">
        <f>Wksheet!G22</f>
        <v>1200</v>
      </c>
      <c r="C12" s="50">
        <f t="shared" si="0"/>
        <v>1.3601247687787892E-3</v>
      </c>
      <c r="D12" s="53" t="s">
        <v>60</v>
      </c>
      <c r="F12" s="118" t="s">
        <v>113</v>
      </c>
      <c r="G12" s="14"/>
      <c r="H12" s="14"/>
      <c r="I12" s="14"/>
      <c r="J12" s="14"/>
      <c r="K12" s="14"/>
      <c r="L12" s="113"/>
    </row>
    <row r="13" spans="1:12" ht="15.75" x14ac:dyDescent="0.25">
      <c r="A13" s="40" t="s">
        <v>8</v>
      </c>
      <c r="B13" s="9">
        <f>Wksheet!G23</f>
        <v>600</v>
      </c>
      <c r="C13" s="50">
        <f t="shared" si="0"/>
        <v>6.800623843893946E-4</v>
      </c>
      <c r="D13" s="53"/>
      <c r="F13" s="112" t="s">
        <v>114</v>
      </c>
      <c r="G13" s="14"/>
      <c r="H13" s="14"/>
      <c r="I13" s="14"/>
      <c r="J13" s="14"/>
      <c r="K13" s="14"/>
      <c r="L13" s="113"/>
    </row>
    <row r="14" spans="1:12" ht="15" x14ac:dyDescent="0.2">
      <c r="A14" s="40" t="s">
        <v>32</v>
      </c>
      <c r="B14" s="9">
        <f>Wksheet!G24</f>
        <v>1000</v>
      </c>
      <c r="C14" s="50">
        <f t="shared" si="0"/>
        <v>1.1334373073156577E-3</v>
      </c>
      <c r="D14" s="52"/>
      <c r="F14" s="114" t="s">
        <v>115</v>
      </c>
      <c r="G14" s="14"/>
      <c r="H14" s="14"/>
      <c r="I14" s="14"/>
      <c r="J14" s="14"/>
      <c r="K14" s="14"/>
      <c r="L14" s="113"/>
    </row>
    <row r="15" spans="1:12" ht="15" x14ac:dyDescent="0.2">
      <c r="A15" s="40" t="s">
        <v>9</v>
      </c>
      <c r="B15" s="9">
        <f>Wksheet!G26</f>
        <v>500</v>
      </c>
      <c r="C15" s="50">
        <f t="shared" si="0"/>
        <v>5.6671865365782884E-4</v>
      </c>
      <c r="D15" s="52"/>
      <c r="F15" s="114" t="s">
        <v>116</v>
      </c>
      <c r="G15" s="14"/>
      <c r="H15" s="14"/>
      <c r="I15" s="14"/>
      <c r="J15" s="14"/>
      <c r="K15" s="14"/>
      <c r="L15" s="113"/>
    </row>
    <row r="16" spans="1:12" ht="15" x14ac:dyDescent="0.2">
      <c r="A16" s="40" t="s">
        <v>10</v>
      </c>
      <c r="B16" s="9">
        <f>Wksheet!G27</f>
        <v>3000</v>
      </c>
      <c r="C16" s="50">
        <f t="shared" si="0"/>
        <v>3.4003119219469732E-3</v>
      </c>
      <c r="D16" s="52"/>
      <c r="F16" s="138" t="s">
        <v>117</v>
      </c>
      <c r="G16" s="1"/>
      <c r="H16" s="1"/>
      <c r="I16" s="1"/>
      <c r="J16" s="1"/>
      <c r="K16" s="1"/>
      <c r="L16" s="115"/>
    </row>
    <row r="17" spans="1:12" ht="15.75" x14ac:dyDescent="0.2">
      <c r="A17" s="40" t="s">
        <v>11</v>
      </c>
      <c r="B17" s="9">
        <f>Wksheet!G28</f>
        <v>500</v>
      </c>
      <c r="C17" s="50">
        <f t="shared" si="0"/>
        <v>5.6671865365782884E-4</v>
      </c>
      <c r="D17" s="52"/>
      <c r="F17" s="135"/>
      <c r="G17" s="14"/>
      <c r="H17" s="14"/>
      <c r="I17" s="14"/>
      <c r="J17" s="14"/>
      <c r="K17" s="14"/>
      <c r="L17" s="14"/>
    </row>
    <row r="18" spans="1:12" ht="15" x14ac:dyDescent="0.2">
      <c r="A18" s="40" t="s">
        <v>33</v>
      </c>
      <c r="B18" s="9">
        <f>Wksheet!G29</f>
        <v>2500</v>
      </c>
      <c r="C18" s="50">
        <f t="shared" si="0"/>
        <v>2.8335932682891445E-3</v>
      </c>
      <c r="D18" s="52"/>
      <c r="F18" s="136"/>
      <c r="G18" s="14"/>
      <c r="H18" s="14"/>
      <c r="I18" s="14"/>
      <c r="J18" s="14"/>
      <c r="K18" s="14"/>
      <c r="L18" s="14"/>
    </row>
    <row r="19" spans="1:12" ht="15" x14ac:dyDescent="0.2">
      <c r="A19" s="40" t="s">
        <v>13</v>
      </c>
      <c r="B19" s="9">
        <f>Wksheet!G31</f>
        <v>4000</v>
      </c>
      <c r="C19" s="50">
        <f t="shared" si="0"/>
        <v>4.5337492292626307E-3</v>
      </c>
      <c r="D19" s="52"/>
      <c r="F19" s="137"/>
      <c r="G19" s="14"/>
      <c r="H19" s="14"/>
      <c r="I19" s="14"/>
      <c r="J19" s="14"/>
      <c r="K19" s="14"/>
      <c r="L19" s="14"/>
    </row>
    <row r="20" spans="1:12" ht="15" x14ac:dyDescent="0.2">
      <c r="A20" s="40" t="s">
        <v>14</v>
      </c>
      <c r="B20" s="9">
        <f>Wksheet!G32</f>
        <v>500</v>
      </c>
      <c r="C20" s="50">
        <f t="shared" si="0"/>
        <v>5.6671865365782884E-4</v>
      </c>
      <c r="D20" s="52"/>
      <c r="F20" s="137"/>
      <c r="G20" s="14"/>
      <c r="H20" s="14"/>
      <c r="I20" s="14"/>
      <c r="J20" s="14"/>
      <c r="K20" s="14"/>
      <c r="L20" s="14"/>
    </row>
    <row r="21" spans="1:12" ht="15" x14ac:dyDescent="0.2">
      <c r="A21" s="40" t="s">
        <v>43</v>
      </c>
      <c r="B21" s="9">
        <f>Wksheet!G35</f>
        <v>5000</v>
      </c>
      <c r="C21" s="50">
        <f t="shared" si="0"/>
        <v>5.667186536578289E-3</v>
      </c>
      <c r="D21" s="52"/>
      <c r="F21" s="14"/>
      <c r="G21" s="14"/>
      <c r="H21" s="14"/>
      <c r="I21" s="14"/>
      <c r="J21" s="14"/>
      <c r="K21" s="14"/>
      <c r="L21" s="14"/>
    </row>
    <row r="22" spans="1:12" ht="15" x14ac:dyDescent="0.2">
      <c r="A22" s="40" t="s">
        <v>44</v>
      </c>
      <c r="B22" s="9">
        <f>Wksheet!G36</f>
        <v>15000</v>
      </c>
      <c r="C22" s="50">
        <f t="shared" si="0"/>
        <v>1.7001559609734866E-2</v>
      </c>
      <c r="D22" s="52"/>
    </row>
    <row r="23" spans="1:12" ht="15" x14ac:dyDescent="0.2">
      <c r="A23" s="40" t="s">
        <v>17</v>
      </c>
      <c r="B23" s="9">
        <f>Wksheet!G37</f>
        <v>900</v>
      </c>
      <c r="C23" s="50">
        <f t="shared" si="0"/>
        <v>1.020093576584092E-3</v>
      </c>
      <c r="D23" s="52"/>
    </row>
    <row r="24" spans="1:12" ht="15" x14ac:dyDescent="0.2">
      <c r="A24" s="40" t="s">
        <v>18</v>
      </c>
      <c r="B24" s="9">
        <f>Wksheet!G39</f>
        <v>250</v>
      </c>
      <c r="C24" s="50">
        <f t="shared" si="0"/>
        <v>2.8335932682891442E-4</v>
      </c>
      <c r="D24" s="52"/>
    </row>
    <row r="25" spans="1:12" ht="15" x14ac:dyDescent="0.2">
      <c r="A25" s="40" t="s">
        <v>19</v>
      </c>
      <c r="B25" s="9">
        <f>Wksheet!G40</f>
        <v>300</v>
      </c>
      <c r="C25" s="50">
        <f t="shared" si="0"/>
        <v>3.400311921946973E-4</v>
      </c>
      <c r="D25" s="52"/>
    </row>
    <row r="26" spans="1:12" ht="15" x14ac:dyDescent="0.2">
      <c r="A26" s="40" t="s">
        <v>20</v>
      </c>
      <c r="B26" s="9">
        <f>Wksheet!G41</f>
        <v>200</v>
      </c>
      <c r="C26" s="50">
        <f t="shared" si="0"/>
        <v>2.2668746146313156E-4</v>
      </c>
      <c r="D26" s="52"/>
    </row>
    <row r="27" spans="1:12" ht="15" x14ac:dyDescent="0.2">
      <c r="A27" s="40" t="s">
        <v>64</v>
      </c>
      <c r="B27" s="9">
        <f>Wksheet!G42</f>
        <v>400</v>
      </c>
      <c r="C27" s="50">
        <f>+B27/$B$45</f>
        <v>4.5337492292626312E-4</v>
      </c>
      <c r="D27" s="52"/>
    </row>
    <row r="28" spans="1:12" ht="16.5" thickBot="1" x14ac:dyDescent="0.3">
      <c r="A28" s="30" t="s">
        <v>81</v>
      </c>
      <c r="B28" s="11">
        <f>SUM(B9:B27)</f>
        <v>147328</v>
      </c>
      <c r="C28" s="51">
        <f>SUM(C9:C27)</f>
        <v>0.1669870516122012</v>
      </c>
      <c r="D28" s="61"/>
    </row>
    <row r="29" spans="1:12" ht="15.75" thickTop="1" x14ac:dyDescent="0.2">
      <c r="A29" s="40"/>
      <c r="B29" s="7"/>
      <c r="C29" s="24"/>
      <c r="D29" s="52"/>
    </row>
    <row r="30" spans="1:12" ht="15.75" x14ac:dyDescent="0.25">
      <c r="A30" s="49" t="s">
        <v>65</v>
      </c>
      <c r="B30" s="7"/>
      <c r="C30" s="24"/>
      <c r="D30" s="53" t="s">
        <v>63</v>
      </c>
    </row>
    <row r="31" spans="1:12" ht="15" x14ac:dyDescent="0.2">
      <c r="A31" s="40" t="s">
        <v>56</v>
      </c>
      <c r="B31" s="8">
        <f>Wksheet!C9</f>
        <v>400000</v>
      </c>
      <c r="C31" s="24"/>
      <c r="D31" s="52"/>
    </row>
    <row r="32" spans="1:12" ht="15" x14ac:dyDescent="0.2">
      <c r="A32" s="40" t="s">
        <v>78</v>
      </c>
      <c r="B32" s="9">
        <f>Wksheet!C46</f>
        <v>132388</v>
      </c>
      <c r="C32" s="24"/>
      <c r="D32" s="52"/>
    </row>
    <row r="33" spans="1:4" ht="15.75" x14ac:dyDescent="0.25">
      <c r="A33" s="133" t="s">
        <v>121</v>
      </c>
      <c r="B33" s="9">
        <f>Wksheet!D9</f>
        <v>25000</v>
      </c>
      <c r="C33" s="24"/>
      <c r="D33" s="53"/>
    </row>
    <row r="34" spans="1:4" ht="15.75" x14ac:dyDescent="0.25">
      <c r="A34" s="133" t="s">
        <v>123</v>
      </c>
      <c r="B34" s="9">
        <f>Wksheet!D46</f>
        <v>8274</v>
      </c>
      <c r="C34" s="24"/>
      <c r="D34" s="53"/>
    </row>
    <row r="35" spans="1:4" ht="15" x14ac:dyDescent="0.2">
      <c r="A35" s="40" t="s">
        <v>66</v>
      </c>
      <c r="B35" s="9">
        <f>Overhead!B24</f>
        <v>247310</v>
      </c>
      <c r="C35" s="24"/>
      <c r="D35" s="52"/>
    </row>
    <row r="36" spans="1:4" ht="15.75" x14ac:dyDescent="0.25">
      <c r="A36" s="40" t="s">
        <v>29</v>
      </c>
      <c r="B36" s="9">
        <f>Wksheet!C16+Wksheet!D16</f>
        <v>33400</v>
      </c>
      <c r="C36" s="24"/>
      <c r="D36" s="53"/>
    </row>
    <row r="37" spans="1:4" ht="15.75" x14ac:dyDescent="0.25">
      <c r="A37" s="40" t="s">
        <v>67</v>
      </c>
      <c r="B37" s="9">
        <f>Wksheet!C17+Wksheet!D17</f>
        <v>6200</v>
      </c>
      <c r="C37" s="24"/>
      <c r="D37" s="53"/>
    </row>
    <row r="38" spans="1:4" ht="15.75" x14ac:dyDescent="0.25">
      <c r="A38" s="40" t="s">
        <v>68</v>
      </c>
      <c r="B38" s="9">
        <f>Wksheet!C18+Wksheet!D18</f>
        <v>1650</v>
      </c>
      <c r="C38" s="24"/>
      <c r="D38" s="53"/>
    </row>
    <row r="39" spans="1:4" ht="15.75" x14ac:dyDescent="0.25">
      <c r="A39" s="40" t="s">
        <v>30</v>
      </c>
      <c r="B39" s="9">
        <f>Wksheet!C19+Wksheet!D19</f>
        <v>3050</v>
      </c>
      <c r="C39" s="24"/>
      <c r="D39" s="53"/>
    </row>
    <row r="40" spans="1:4" ht="15.75" x14ac:dyDescent="0.25">
      <c r="A40" s="40" t="s">
        <v>69</v>
      </c>
      <c r="B40" s="9">
        <f>Wksheet!C25+Wksheet!D25</f>
        <v>10000</v>
      </c>
      <c r="C40" s="24"/>
      <c r="D40" s="53"/>
    </row>
    <row r="41" spans="1:4" ht="15.75" x14ac:dyDescent="0.25">
      <c r="A41" s="40" t="s">
        <v>31</v>
      </c>
      <c r="B41" s="9">
        <f>Wksheet!C20+Wksheet!D20</f>
        <v>100000</v>
      </c>
      <c r="C41" s="24"/>
      <c r="D41" s="53"/>
    </row>
    <row r="42" spans="1:4" ht="15.75" x14ac:dyDescent="0.25">
      <c r="A42" s="29" t="s">
        <v>70</v>
      </c>
      <c r="B42" s="12">
        <f>SUM(B31:B41)</f>
        <v>967272</v>
      </c>
      <c r="C42" s="59"/>
      <c r="D42" s="60"/>
    </row>
    <row r="43" spans="1:4" ht="15.75" x14ac:dyDescent="0.25">
      <c r="A43" s="42" t="s">
        <v>69</v>
      </c>
      <c r="B43" s="13">
        <f>-B40</f>
        <v>-10000</v>
      </c>
      <c r="C43" s="24"/>
      <c r="D43" s="53" t="s">
        <v>63</v>
      </c>
    </row>
    <row r="44" spans="1:4" ht="15.75" x14ac:dyDescent="0.25">
      <c r="A44" s="42" t="s">
        <v>71</v>
      </c>
      <c r="B44" s="13">
        <v>-75000</v>
      </c>
      <c r="C44" s="24"/>
      <c r="D44" s="53" t="s">
        <v>63</v>
      </c>
    </row>
    <row r="45" spans="1:4" ht="16.5" thickBot="1" x14ac:dyDescent="0.3">
      <c r="A45" s="56" t="s">
        <v>82</v>
      </c>
      <c r="B45" s="11">
        <f>SUM(B42:B44)</f>
        <v>882272</v>
      </c>
      <c r="C45" s="57"/>
      <c r="D45" s="58" t="s">
        <v>63</v>
      </c>
    </row>
    <row r="46" spans="1:4" ht="15.75" thickTop="1" x14ac:dyDescent="0.2">
      <c r="A46" s="40"/>
      <c r="B46" s="7"/>
      <c r="C46" s="24"/>
      <c r="D46" s="52"/>
    </row>
    <row r="47" spans="1:4" ht="16.5" thickBot="1" x14ac:dyDescent="0.3">
      <c r="A47" s="45" t="s">
        <v>85</v>
      </c>
      <c r="B47" s="10">
        <f>ROUND((B28/B45),4)</f>
        <v>0.16700000000000001</v>
      </c>
      <c r="C47" s="54"/>
      <c r="D47" s="55"/>
    </row>
    <row r="48" spans="1:4" ht="15.75" thickTop="1" x14ac:dyDescent="0.2">
      <c r="A48" s="7"/>
      <c r="B48" s="7"/>
      <c r="C48" s="7"/>
      <c r="D48" s="7"/>
    </row>
    <row r="50" spans="1:1" ht="15.75" x14ac:dyDescent="0.2">
      <c r="A50" s="99"/>
    </row>
    <row r="51" spans="1:1" ht="15.75" x14ac:dyDescent="0.2">
      <c r="A51" s="99"/>
    </row>
    <row r="52" spans="1:1" ht="15.75" x14ac:dyDescent="0.2">
      <c r="A52" s="99"/>
    </row>
    <row r="53" spans="1:1" ht="15.75" x14ac:dyDescent="0.2">
      <c r="A53" s="99"/>
    </row>
    <row r="54" spans="1:1" ht="15.75" x14ac:dyDescent="0.2">
      <c r="A54" s="99"/>
    </row>
  </sheetData>
  <phoneticPr fontId="0" type="noConversion"/>
  <printOptions horizontalCentered="1"/>
  <pageMargins left="0.55000000000000004" right="0.56999999999999995" top="0.68" bottom="0.61" header="0.5" footer="0.5"/>
  <pageSetup scale="69" orientation="portrait" r:id="rId1"/>
  <headerFooter alignWithMargins="0"/>
  <ignoredErrors>
    <ignoredError sqref="D10:D35 D42:D46" numberStoredAsText="1"/>
  </ignoredErrors>
  <webPublishItems count="1">
    <webPublishItem id="29689" divId="IDCThreeTierExample_29689" sourceType="sheet" destinationFile="R:\Division\DFAS\IDCtrainingoverview\IDCThreeTierExample_G-A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Wksheet</vt:lpstr>
      <vt:lpstr>Fringe</vt:lpstr>
      <vt:lpstr>Overhead</vt:lpstr>
      <vt:lpstr>G&amp;A</vt:lpstr>
      <vt:lpstr>Wksheet!Print_Area</vt:lpstr>
    </vt:vector>
  </TitlesOfParts>
  <Company>NIH\OD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Three Tier IDC Example 9/5/17</dc:title>
  <dc:subject>Three Tier IDC Example 9/5/17</dc:subject>
  <dc:creator>NIH\OD\OALM\OAMP\DFAS</dc:creator>
  <dc:description>508 compliant 9/11/17</dc:description>
  <cp:lastModifiedBy>Kaminski, Sue (NIH/OD) [E]</cp:lastModifiedBy>
  <cp:lastPrinted>2012-12-31T13:44:50Z</cp:lastPrinted>
  <dcterms:created xsi:type="dcterms:W3CDTF">2005-02-18T15:40:56Z</dcterms:created>
  <dcterms:modified xsi:type="dcterms:W3CDTF">2017-09-11T15:17:27Z</dcterms:modified>
</cp:coreProperties>
</file>